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60" yWindow="-30" windowWidth="10320" windowHeight="5700" tabRatio="498"/>
  </bookViews>
  <sheets>
    <sheet name="Audit Calendar" sheetId="5" r:id="rId1"/>
    <sheet name="Cron Audit List" sheetId="4" r:id="rId2"/>
    <sheet name="Viol Tbl" sheetId="1" r:id="rId3"/>
  </sheets>
  <definedNames>
    <definedName name="_xlnm.Print_Area" localSheetId="1">'Cron Audit List'!$A$9:$E$14</definedName>
    <definedName name="_xlnm.Print_Titles" localSheetId="0">'Audit Calendar'!$1:$5</definedName>
    <definedName name="_xlnm.Print_Titles" localSheetId="1">'Cron Audit List'!$1:$4</definedName>
  </definedNames>
  <calcPr calcId="125725"/>
</workbook>
</file>

<file path=xl/calcChain.xml><?xml version="1.0" encoding="utf-8"?>
<calcChain xmlns="http://schemas.openxmlformats.org/spreadsheetml/2006/main">
  <c r="A23" i="5"/>
  <c r="F23" s="1"/>
  <c r="F9"/>
  <c r="A10"/>
  <c r="F10" s="1"/>
  <c r="F28"/>
  <c r="F35"/>
  <c r="F19"/>
  <c r="A36"/>
  <c r="F36" s="1"/>
  <c r="A20"/>
  <c r="F20" s="1"/>
  <c r="F22"/>
  <c r="F6"/>
  <c r="A7"/>
  <c r="F7" s="1"/>
  <c r="A8"/>
  <c r="F8" s="1"/>
  <c r="A26"/>
  <c r="F26" s="1"/>
  <c r="A17"/>
  <c r="F17" s="1"/>
  <c r="A12"/>
  <c r="F12" s="1"/>
  <c r="A37"/>
  <c r="F37" s="1"/>
  <c r="A27"/>
  <c r="F27" s="1"/>
  <c r="A31"/>
  <c r="F31" s="1"/>
  <c r="A24"/>
  <c r="A34"/>
  <c r="F34" s="1"/>
  <c r="A32"/>
  <c r="F32" s="1"/>
  <c r="A29"/>
  <c r="F29" s="1"/>
  <c r="A21"/>
  <c r="A18"/>
  <c r="F18" s="1"/>
  <c r="A15"/>
  <c r="F15" s="1"/>
  <c r="A14"/>
  <c r="F14" s="1"/>
  <c r="F24"/>
  <c r="F33"/>
  <c r="F30"/>
  <c r="F25"/>
  <c r="F21"/>
  <c r="F16"/>
  <c r="F13"/>
  <c r="F11"/>
  <c r="E177" i="1"/>
  <c r="N24"/>
  <c r="E182"/>
  <c r="G182" s="1"/>
  <c r="F117"/>
  <c r="C187"/>
  <c r="D187"/>
  <c r="E187"/>
  <c r="F187"/>
  <c r="G187"/>
  <c r="B187"/>
  <c r="E178"/>
  <c r="G178" s="1"/>
  <c r="G179"/>
  <c r="E180"/>
  <c r="G180" s="1"/>
  <c r="E181"/>
  <c r="G181" s="1"/>
  <c r="D140"/>
  <c r="C145"/>
  <c r="D145"/>
  <c r="O145" s="1"/>
  <c r="E145"/>
  <c r="F145"/>
  <c r="G145"/>
  <c r="H145"/>
  <c r="I145"/>
  <c r="J145"/>
  <c r="K145"/>
  <c r="L145"/>
  <c r="M145"/>
  <c r="N145"/>
  <c r="B145"/>
  <c r="B134"/>
  <c r="C134"/>
  <c r="D134"/>
  <c r="E134"/>
  <c r="F134"/>
  <c r="G134"/>
  <c r="H134"/>
  <c r="I134"/>
  <c r="J134"/>
  <c r="K134"/>
  <c r="L134"/>
  <c r="M134"/>
  <c r="N18"/>
  <c r="N134" s="1"/>
  <c r="N44"/>
  <c r="C157" s="1"/>
  <c r="N68"/>
  <c r="D157" s="1"/>
  <c r="N82"/>
  <c r="N108"/>
  <c r="F157" s="1"/>
  <c r="B135"/>
  <c r="C135"/>
  <c r="D135"/>
  <c r="E135"/>
  <c r="F135"/>
  <c r="G135"/>
  <c r="H135"/>
  <c r="I135"/>
  <c r="J135"/>
  <c r="K135"/>
  <c r="L135"/>
  <c r="M135"/>
  <c r="N19"/>
  <c r="N45"/>
  <c r="N69"/>
  <c r="N83"/>
  <c r="N109"/>
  <c r="B136"/>
  <c r="C136"/>
  <c r="D136"/>
  <c r="E136"/>
  <c r="F136"/>
  <c r="G136"/>
  <c r="H136"/>
  <c r="I136"/>
  <c r="J136"/>
  <c r="K136"/>
  <c r="L136"/>
  <c r="M136"/>
  <c r="N20"/>
  <c r="N46"/>
  <c r="C159" s="1"/>
  <c r="N70"/>
  <c r="N84"/>
  <c r="N110"/>
  <c r="B137"/>
  <c r="C137"/>
  <c r="D137"/>
  <c r="E137"/>
  <c r="F137"/>
  <c r="G137"/>
  <c r="H137"/>
  <c r="I137"/>
  <c r="J137"/>
  <c r="K137"/>
  <c r="L137"/>
  <c r="M137"/>
  <c r="N21"/>
  <c r="N47"/>
  <c r="N71"/>
  <c r="N85"/>
  <c r="D160" s="1"/>
  <c r="N111"/>
  <c r="B138"/>
  <c r="C138"/>
  <c r="D138"/>
  <c r="E138"/>
  <c r="F138"/>
  <c r="G138"/>
  <c r="H138"/>
  <c r="I138"/>
  <c r="J138"/>
  <c r="K138"/>
  <c r="L138"/>
  <c r="M138"/>
  <c r="N22"/>
  <c r="N48"/>
  <c r="N72"/>
  <c r="N86"/>
  <c r="D161" s="1"/>
  <c r="N112"/>
  <c r="F161" s="1"/>
  <c r="B139"/>
  <c r="C139"/>
  <c r="D139"/>
  <c r="E139"/>
  <c r="F139"/>
  <c r="G139"/>
  <c r="H139"/>
  <c r="I139"/>
  <c r="J139"/>
  <c r="K139"/>
  <c r="L139"/>
  <c r="M139"/>
  <c r="N113"/>
  <c r="N23"/>
  <c r="B162" s="1"/>
  <c r="N49"/>
  <c r="N73"/>
  <c r="D162" s="1"/>
  <c r="N87"/>
  <c r="B140"/>
  <c r="C140"/>
  <c r="E140"/>
  <c r="F140"/>
  <c r="G140"/>
  <c r="H140"/>
  <c r="I140"/>
  <c r="J140"/>
  <c r="K140"/>
  <c r="L140"/>
  <c r="M140"/>
  <c r="N114"/>
  <c r="N50"/>
  <c r="N74"/>
  <c r="D183" s="1"/>
  <c r="N88"/>
  <c r="B141"/>
  <c r="C141"/>
  <c r="D141"/>
  <c r="E141"/>
  <c r="F141"/>
  <c r="G141"/>
  <c r="H141"/>
  <c r="I141"/>
  <c r="J141"/>
  <c r="K141"/>
  <c r="L141"/>
  <c r="M141"/>
  <c r="N115"/>
  <c r="N25"/>
  <c r="N141" s="1"/>
  <c r="N51"/>
  <c r="N75"/>
  <c r="N89"/>
  <c r="B142"/>
  <c r="C142"/>
  <c r="D142"/>
  <c r="E142"/>
  <c r="F142"/>
  <c r="G142"/>
  <c r="H142"/>
  <c r="I142"/>
  <c r="J142"/>
  <c r="K142"/>
  <c r="L142"/>
  <c r="M142"/>
  <c r="N116"/>
  <c r="F163" s="1"/>
  <c r="N26"/>
  <c r="N52"/>
  <c r="N76"/>
  <c r="N90"/>
  <c r="B27"/>
  <c r="B143" s="1"/>
  <c r="B53"/>
  <c r="B77"/>
  <c r="B91"/>
  <c r="B117"/>
  <c r="C27"/>
  <c r="C53"/>
  <c r="C77"/>
  <c r="C91"/>
  <c r="C117"/>
  <c r="D53"/>
  <c r="D27"/>
  <c r="D77"/>
  <c r="D117"/>
  <c r="E27"/>
  <c r="E53"/>
  <c r="E77"/>
  <c r="E91"/>
  <c r="E117"/>
  <c r="F27"/>
  <c r="F53"/>
  <c r="F77"/>
  <c r="F91"/>
  <c r="G27"/>
  <c r="G53"/>
  <c r="G77"/>
  <c r="G91"/>
  <c r="G117"/>
  <c r="H27"/>
  <c r="H53"/>
  <c r="H77"/>
  <c r="H91"/>
  <c r="H117"/>
  <c r="I27"/>
  <c r="I53"/>
  <c r="I77"/>
  <c r="I91"/>
  <c r="I117"/>
  <c r="J27"/>
  <c r="J53"/>
  <c r="J77"/>
  <c r="J91"/>
  <c r="J117"/>
  <c r="K27"/>
  <c r="K143" s="1"/>
  <c r="K53"/>
  <c r="K77"/>
  <c r="K91"/>
  <c r="K117"/>
  <c r="L27"/>
  <c r="L143" s="1"/>
  <c r="L53"/>
  <c r="L77"/>
  <c r="L91"/>
  <c r="L117"/>
  <c r="M117"/>
  <c r="M27"/>
  <c r="M53"/>
  <c r="M77"/>
  <c r="M91"/>
  <c r="N107"/>
  <c r="N17"/>
  <c r="N43"/>
  <c r="N67"/>
  <c r="N81"/>
  <c r="N91" s="1"/>
  <c r="C133"/>
  <c r="D133"/>
  <c r="E133"/>
  <c r="F133"/>
  <c r="G133"/>
  <c r="H133"/>
  <c r="I133"/>
  <c r="J133"/>
  <c r="K133"/>
  <c r="L133"/>
  <c r="M133"/>
  <c r="B133"/>
  <c r="C130"/>
  <c r="D130"/>
  <c r="E130"/>
  <c r="F130"/>
  <c r="G130"/>
  <c r="H130"/>
  <c r="I130"/>
  <c r="J130"/>
  <c r="K130"/>
  <c r="L130"/>
  <c r="M130"/>
  <c r="B130"/>
  <c r="N130"/>
  <c r="B124"/>
  <c r="C124"/>
  <c r="D124"/>
  <c r="E124"/>
  <c r="F124"/>
  <c r="G124"/>
  <c r="H124"/>
  <c r="I124"/>
  <c r="J124"/>
  <c r="K124"/>
  <c r="L124"/>
  <c r="M124"/>
  <c r="N8"/>
  <c r="N34"/>
  <c r="N124" s="1"/>
  <c r="N60"/>
  <c r="D150" s="1"/>
  <c r="N98"/>
  <c r="F150" s="1"/>
  <c r="B125"/>
  <c r="C125"/>
  <c r="D125"/>
  <c r="E125"/>
  <c r="F125"/>
  <c r="G125"/>
  <c r="H125"/>
  <c r="I125"/>
  <c r="J125"/>
  <c r="K125"/>
  <c r="L125"/>
  <c r="M125"/>
  <c r="N9"/>
  <c r="B151" s="1"/>
  <c r="N35"/>
  <c r="C151" s="1"/>
  <c r="N61"/>
  <c r="D151" s="1"/>
  <c r="N99"/>
  <c r="F151" s="1"/>
  <c r="B126"/>
  <c r="C126"/>
  <c r="D126"/>
  <c r="E126"/>
  <c r="F126"/>
  <c r="G126"/>
  <c r="H126"/>
  <c r="I126"/>
  <c r="J126"/>
  <c r="K126"/>
  <c r="L126"/>
  <c r="M126"/>
  <c r="N10"/>
  <c r="N36"/>
  <c r="N62"/>
  <c r="D152" s="1"/>
  <c r="N100"/>
  <c r="B127"/>
  <c r="C127"/>
  <c r="D127"/>
  <c r="E127"/>
  <c r="F127"/>
  <c r="G127"/>
  <c r="H127"/>
  <c r="I127"/>
  <c r="J127"/>
  <c r="K127"/>
  <c r="L127"/>
  <c r="M127"/>
  <c r="N11"/>
  <c r="N37"/>
  <c r="C153" s="1"/>
  <c r="N63"/>
  <c r="N101"/>
  <c r="F153" s="1"/>
  <c r="B12"/>
  <c r="B38"/>
  <c r="B128" s="1"/>
  <c r="B64"/>
  <c r="B102"/>
  <c r="C12"/>
  <c r="C38"/>
  <c r="C64"/>
  <c r="C102"/>
  <c r="D12"/>
  <c r="D38"/>
  <c r="D64"/>
  <c r="D102"/>
  <c r="E12"/>
  <c r="E38"/>
  <c r="E64"/>
  <c r="E102"/>
  <c r="F12"/>
  <c r="F38"/>
  <c r="F128" s="1"/>
  <c r="F64"/>
  <c r="F102"/>
  <c r="G12"/>
  <c r="G38"/>
  <c r="G64"/>
  <c r="G102"/>
  <c r="H12"/>
  <c r="H38"/>
  <c r="H64"/>
  <c r="H102"/>
  <c r="I12"/>
  <c r="I38"/>
  <c r="I64"/>
  <c r="I102"/>
  <c r="J12"/>
  <c r="J38"/>
  <c r="J128" s="1"/>
  <c r="J64"/>
  <c r="J102"/>
  <c r="K12"/>
  <c r="K38"/>
  <c r="K64"/>
  <c r="K102"/>
  <c r="L12"/>
  <c r="L38"/>
  <c r="L64"/>
  <c r="L102"/>
  <c r="M12"/>
  <c r="M38"/>
  <c r="M64"/>
  <c r="M102"/>
  <c r="N33"/>
  <c r="C149" s="1"/>
  <c r="N59"/>
  <c r="N97"/>
  <c r="F149" s="1"/>
  <c r="N7"/>
  <c r="N123" s="1"/>
  <c r="C123"/>
  <c r="D123"/>
  <c r="E123"/>
  <c r="F123"/>
  <c r="G123"/>
  <c r="H123"/>
  <c r="I123"/>
  <c r="J123"/>
  <c r="K123"/>
  <c r="L123"/>
  <c r="M123"/>
  <c r="B123"/>
  <c r="A163"/>
  <c r="A162"/>
  <c r="A161"/>
  <c r="A160"/>
  <c r="A159"/>
  <c r="A158"/>
  <c r="A157"/>
  <c r="A156"/>
  <c r="A150"/>
  <c r="A151"/>
  <c r="A152"/>
  <c r="A153"/>
  <c r="A149"/>
  <c r="A145"/>
  <c r="A134"/>
  <c r="A135"/>
  <c r="A136"/>
  <c r="A137"/>
  <c r="A138"/>
  <c r="A139"/>
  <c r="A140"/>
  <c r="A141"/>
  <c r="A142"/>
  <c r="A143"/>
  <c r="A144"/>
  <c r="A133"/>
  <c r="A125"/>
  <c r="A126"/>
  <c r="A127"/>
  <c r="A128"/>
  <c r="A129"/>
  <c r="A130"/>
  <c r="A124"/>
  <c r="A123"/>
  <c r="A108"/>
  <c r="A109"/>
  <c r="A110"/>
  <c r="A111"/>
  <c r="A112"/>
  <c r="A113"/>
  <c r="A114"/>
  <c r="A115"/>
  <c r="A116"/>
  <c r="A117"/>
  <c r="A118"/>
  <c r="A119"/>
  <c r="A107"/>
  <c r="A98"/>
  <c r="A99"/>
  <c r="A100"/>
  <c r="A101"/>
  <c r="A102"/>
  <c r="A103"/>
  <c r="A104"/>
  <c r="A97"/>
  <c r="A82"/>
  <c r="A83"/>
  <c r="A84"/>
  <c r="A85"/>
  <c r="A86"/>
  <c r="A87"/>
  <c r="A88"/>
  <c r="A89"/>
  <c r="A90"/>
  <c r="A91"/>
  <c r="A92"/>
  <c r="A93"/>
  <c r="A81"/>
  <c r="A78"/>
  <c r="A68"/>
  <c r="A69"/>
  <c r="A70"/>
  <c r="A71"/>
  <c r="A72"/>
  <c r="A73"/>
  <c r="A74"/>
  <c r="A75"/>
  <c r="A76"/>
  <c r="A77"/>
  <c r="A67"/>
  <c r="A60"/>
  <c r="A61"/>
  <c r="A62"/>
  <c r="A63"/>
  <c r="A64"/>
  <c r="A65"/>
  <c r="A59"/>
  <c r="A33"/>
  <c r="A44"/>
  <c r="A45"/>
  <c r="A46"/>
  <c r="A47"/>
  <c r="A48"/>
  <c r="A49"/>
  <c r="A50"/>
  <c r="A51"/>
  <c r="A52"/>
  <c r="A53"/>
  <c r="A54"/>
  <c r="A55"/>
  <c r="A43"/>
  <c r="A39"/>
  <c r="A34"/>
  <c r="A35"/>
  <c r="A36"/>
  <c r="A37"/>
  <c r="A38"/>
  <c r="E166"/>
  <c r="G166" s="1"/>
  <c r="E170"/>
  <c r="E172"/>
  <c r="G172" s="1"/>
  <c r="E173"/>
  <c r="E186"/>
  <c r="B156"/>
  <c r="C156"/>
  <c r="B158"/>
  <c r="C158"/>
  <c r="B159"/>
  <c r="D159"/>
  <c r="B160"/>
  <c r="C160"/>
  <c r="B161"/>
  <c r="C161"/>
  <c r="B163"/>
  <c r="C163"/>
  <c r="B150"/>
  <c r="B152"/>
  <c r="B153"/>
  <c r="C152"/>
  <c r="D149"/>
  <c r="F158"/>
  <c r="F159"/>
  <c r="F160"/>
  <c r="F162"/>
  <c r="F152"/>
  <c r="G167"/>
  <c r="G168"/>
  <c r="G169"/>
  <c r="G170"/>
  <c r="G171"/>
  <c r="G173"/>
  <c r="G174"/>
  <c r="G175"/>
  <c r="G176"/>
  <c r="G177"/>
  <c r="G185"/>
  <c r="G184"/>
  <c r="G186"/>
  <c r="O130"/>
  <c r="M122"/>
  <c r="L122"/>
  <c r="K122"/>
  <c r="J122"/>
  <c r="I122"/>
  <c r="H122"/>
  <c r="G122"/>
  <c r="F122"/>
  <c r="E122"/>
  <c r="D122"/>
  <c r="C122"/>
  <c r="B122"/>
  <c r="O119"/>
  <c r="M96"/>
  <c r="M106" s="1"/>
  <c r="L96"/>
  <c r="L106" s="1"/>
  <c r="K96"/>
  <c r="K106" s="1"/>
  <c r="J96"/>
  <c r="J106" s="1"/>
  <c r="I96"/>
  <c r="I106" s="1"/>
  <c r="H96"/>
  <c r="H106" s="1"/>
  <c r="G96"/>
  <c r="G106" s="1"/>
  <c r="F96"/>
  <c r="F106" s="1"/>
  <c r="E96"/>
  <c r="E106" s="1"/>
  <c r="D96"/>
  <c r="D106" s="1"/>
  <c r="C96"/>
  <c r="C106" s="1"/>
  <c r="B96"/>
  <c r="B106" s="1"/>
  <c r="O104"/>
  <c r="O93"/>
  <c r="M80"/>
  <c r="L80"/>
  <c r="K80"/>
  <c r="J80"/>
  <c r="I80"/>
  <c r="H80"/>
  <c r="G80"/>
  <c r="F80"/>
  <c r="E80"/>
  <c r="D80"/>
  <c r="C80"/>
  <c r="B80"/>
  <c r="O78"/>
  <c r="M58"/>
  <c r="L58"/>
  <c r="K58"/>
  <c r="J58"/>
  <c r="I58"/>
  <c r="H58"/>
  <c r="G58"/>
  <c r="F58"/>
  <c r="E58"/>
  <c r="D58"/>
  <c r="C58"/>
  <c r="B58"/>
  <c r="O55"/>
  <c r="M42"/>
  <c r="L42"/>
  <c r="K42"/>
  <c r="J42"/>
  <c r="I42"/>
  <c r="H42"/>
  <c r="G42"/>
  <c r="F42"/>
  <c r="E42"/>
  <c r="D42"/>
  <c r="C42"/>
  <c r="B42"/>
  <c r="O40"/>
  <c r="M32"/>
  <c r="L32"/>
  <c r="K32"/>
  <c r="J32"/>
  <c r="I32"/>
  <c r="H32"/>
  <c r="G32"/>
  <c r="F32"/>
  <c r="E32"/>
  <c r="D32"/>
  <c r="C32"/>
  <c r="B32"/>
  <c r="O29"/>
  <c r="M16"/>
  <c r="L16"/>
  <c r="K16"/>
  <c r="J16"/>
  <c r="I16"/>
  <c r="H16"/>
  <c r="G16"/>
  <c r="F16"/>
  <c r="E16"/>
  <c r="D16"/>
  <c r="C16"/>
  <c r="B16"/>
  <c r="O14"/>
  <c r="B199"/>
  <c r="C164" l="1"/>
  <c r="I28"/>
  <c r="E152"/>
  <c r="G152" s="1"/>
  <c r="O36"/>
  <c r="B157"/>
  <c r="E157" s="1"/>
  <c r="G157" s="1"/>
  <c r="M128"/>
  <c r="M129" s="1"/>
  <c r="N139"/>
  <c r="B149"/>
  <c r="B154" s="1"/>
  <c r="E154" s="1"/>
  <c r="G154" s="1"/>
  <c r="N27"/>
  <c r="N137"/>
  <c r="C162"/>
  <c r="E162" s="1"/>
  <c r="G162" s="1"/>
  <c r="N102"/>
  <c r="E103" s="1"/>
  <c r="N12"/>
  <c r="O9" s="1"/>
  <c r="N126"/>
  <c r="E151"/>
  <c r="G151" s="1"/>
  <c r="N77"/>
  <c r="G54"/>
  <c r="C92"/>
  <c r="N140"/>
  <c r="N127"/>
  <c r="O127" s="1"/>
  <c r="N117"/>
  <c r="O114" s="1"/>
  <c r="K28"/>
  <c r="D28"/>
  <c r="N138"/>
  <c r="N135"/>
  <c r="O25"/>
  <c r="O74"/>
  <c r="E161"/>
  <c r="G161" s="1"/>
  <c r="K54"/>
  <c r="H143"/>
  <c r="F143"/>
  <c r="N142"/>
  <c r="O50"/>
  <c r="I128"/>
  <c r="I143"/>
  <c r="C143"/>
  <c r="F156"/>
  <c r="F164" s="1"/>
  <c r="F188" s="1"/>
  <c r="N64"/>
  <c r="C65" s="1"/>
  <c r="N53"/>
  <c r="B54" s="1"/>
  <c r="J143"/>
  <c r="E143"/>
  <c r="D158"/>
  <c r="E158" s="1"/>
  <c r="G158" s="1"/>
  <c r="E128"/>
  <c r="E129" s="1"/>
  <c r="D154"/>
  <c r="D153"/>
  <c r="E153" s="1"/>
  <c r="G153" s="1"/>
  <c r="N38"/>
  <c r="O37" s="1"/>
  <c r="N133"/>
  <c r="O76"/>
  <c r="C150"/>
  <c r="E150" s="1"/>
  <c r="G150" s="1"/>
  <c r="E159"/>
  <c r="G159" s="1"/>
  <c r="F154"/>
  <c r="D156"/>
  <c r="E156" s="1"/>
  <c r="M143"/>
  <c r="G28"/>
  <c r="O71"/>
  <c r="C118"/>
  <c r="O113"/>
  <c r="J118"/>
  <c r="L118"/>
  <c r="H118"/>
  <c r="O108"/>
  <c r="C154"/>
  <c r="O8"/>
  <c r="M13"/>
  <c r="E13"/>
  <c r="N128"/>
  <c r="N129" s="1"/>
  <c r="O7"/>
  <c r="O12" s="1"/>
  <c r="K13"/>
  <c r="N92"/>
  <c r="F92"/>
  <c r="B92"/>
  <c r="O84"/>
  <c r="O88"/>
  <c r="K92"/>
  <c r="G92"/>
  <c r="O87"/>
  <c r="D92"/>
  <c r="O90"/>
  <c r="L92"/>
  <c r="H92"/>
  <c r="O86"/>
  <c r="O82"/>
  <c r="M92"/>
  <c r="I92"/>
  <c r="E92"/>
  <c r="O81"/>
  <c r="O91" s="1"/>
  <c r="O85"/>
  <c r="O89"/>
  <c r="O124"/>
  <c r="J92"/>
  <c r="O46"/>
  <c r="N65"/>
  <c r="O61"/>
  <c r="H65"/>
  <c r="L65"/>
  <c r="E65"/>
  <c r="O59"/>
  <c r="O64" s="1"/>
  <c r="N54"/>
  <c r="J54"/>
  <c r="C54"/>
  <c r="O49"/>
  <c r="H54"/>
  <c r="O48"/>
  <c r="O45"/>
  <c r="L54"/>
  <c r="D54"/>
  <c r="O44"/>
  <c r="M54"/>
  <c r="I54"/>
  <c r="E54"/>
  <c r="O43"/>
  <c r="O47"/>
  <c r="O51"/>
  <c r="B118"/>
  <c r="D13"/>
  <c r="O110"/>
  <c r="E160"/>
  <c r="G160" s="1"/>
  <c r="O123"/>
  <c r="O128" s="1"/>
  <c r="M118"/>
  <c r="E118"/>
  <c r="K128"/>
  <c r="G128"/>
  <c r="C128"/>
  <c r="C129" s="1"/>
  <c r="N125"/>
  <c r="D143"/>
  <c r="G143"/>
  <c r="D163"/>
  <c r="D164" s="1"/>
  <c r="D188" s="1"/>
  <c r="C183"/>
  <c r="B183"/>
  <c r="E183" s="1"/>
  <c r="G183" s="1"/>
  <c r="L128"/>
  <c r="L129" s="1"/>
  <c r="H128"/>
  <c r="D128"/>
  <c r="N136"/>
  <c r="O26"/>
  <c r="O22"/>
  <c r="O18"/>
  <c r="H28"/>
  <c r="L28"/>
  <c r="O34"/>
  <c r="H39"/>
  <c r="O68"/>
  <c r="O72"/>
  <c r="O83"/>
  <c r="C103"/>
  <c r="O23"/>
  <c r="O19"/>
  <c r="F54"/>
  <c r="J103"/>
  <c r="B164"/>
  <c r="B188" s="1"/>
  <c r="G103" l="1"/>
  <c r="J39"/>
  <c r="M103"/>
  <c r="K103"/>
  <c r="D39"/>
  <c r="D129"/>
  <c r="N143"/>
  <c r="I144" s="1"/>
  <c r="J65"/>
  <c r="O63"/>
  <c r="F13"/>
  <c r="I13"/>
  <c r="D118"/>
  <c r="N118"/>
  <c r="O100"/>
  <c r="I103"/>
  <c r="L39"/>
  <c r="N39"/>
  <c r="O33"/>
  <c r="O38" s="1"/>
  <c r="O75"/>
  <c r="O73"/>
  <c r="O70"/>
  <c r="O67"/>
  <c r="O77" s="1"/>
  <c r="C28"/>
  <c r="B28"/>
  <c r="E28"/>
  <c r="J28"/>
  <c r="N28"/>
  <c r="O21"/>
  <c r="O20"/>
  <c r="M28"/>
  <c r="O17"/>
  <c r="O27" s="1"/>
  <c r="F28"/>
  <c r="O24"/>
  <c r="O125"/>
  <c r="O101"/>
  <c r="F65"/>
  <c r="O115"/>
  <c r="D65"/>
  <c r="O62"/>
  <c r="I118"/>
  <c r="E163"/>
  <c r="G163" s="1"/>
  <c r="J13"/>
  <c r="O11"/>
  <c r="O112"/>
  <c r="F118"/>
  <c r="O69"/>
  <c r="M39"/>
  <c r="N103"/>
  <c r="H103"/>
  <c r="L103"/>
  <c r="O98"/>
  <c r="O97"/>
  <c r="O102" s="1"/>
  <c r="D103"/>
  <c r="O126"/>
  <c r="I129"/>
  <c r="O60"/>
  <c r="J129"/>
  <c r="O10"/>
  <c r="N13"/>
  <c r="O116"/>
  <c r="K118"/>
  <c r="O107"/>
  <c r="O117" s="1"/>
  <c r="K39"/>
  <c r="I39"/>
  <c r="B103"/>
  <c r="K129"/>
  <c r="B65"/>
  <c r="L13"/>
  <c r="M65"/>
  <c r="G65"/>
  <c r="F129"/>
  <c r="G13"/>
  <c r="B13"/>
  <c r="E149"/>
  <c r="G149" s="1"/>
  <c r="O109"/>
  <c r="O111"/>
  <c r="G39"/>
  <c r="B39"/>
  <c r="C39"/>
  <c r="E39"/>
  <c r="H129"/>
  <c r="K65"/>
  <c r="F103"/>
  <c r="O99"/>
  <c r="G129"/>
  <c r="H13"/>
  <c r="I65"/>
  <c r="B129"/>
  <c r="C13"/>
  <c r="C188"/>
  <c r="G118"/>
  <c r="O35"/>
  <c r="F39"/>
  <c r="G156"/>
  <c r="E164"/>
  <c r="B144"/>
  <c r="O53"/>
  <c r="O52"/>
  <c r="O140"/>
  <c r="O135"/>
  <c r="O134" l="1"/>
  <c r="F144"/>
  <c r="O141"/>
  <c r="C144"/>
  <c r="O138"/>
  <c r="L144"/>
  <c r="M144"/>
  <c r="H144"/>
  <c r="O133"/>
  <c r="O143" s="1"/>
  <c r="J144"/>
  <c r="O137"/>
  <c r="E144"/>
  <c r="O136"/>
  <c r="O139"/>
  <c r="O142"/>
  <c r="N144"/>
  <c r="D144"/>
  <c r="G144"/>
  <c r="K144"/>
  <c r="E188"/>
  <c r="G164"/>
  <c r="G188" l="1"/>
  <c r="H181" l="1"/>
  <c r="H185"/>
  <c r="H184"/>
  <c r="H177"/>
  <c r="H172"/>
  <c r="H175"/>
  <c r="H161"/>
  <c r="H174"/>
  <c r="H162"/>
  <c r="H186"/>
  <c r="H158"/>
  <c r="H152"/>
  <c r="H159"/>
  <c r="H171"/>
  <c r="H180"/>
  <c r="H182"/>
  <c r="H157"/>
  <c r="H178"/>
  <c r="H151"/>
  <c r="H150"/>
  <c r="H176"/>
  <c r="H170"/>
  <c r="H167"/>
  <c r="H168"/>
  <c r="H166"/>
  <c r="H179"/>
  <c r="H169"/>
  <c r="H173"/>
  <c r="B189"/>
  <c r="H153"/>
  <c r="C189"/>
  <c r="H160"/>
  <c r="H149"/>
  <c r="F189"/>
  <c r="H163"/>
  <c r="D189"/>
  <c r="H183"/>
  <c r="H154"/>
  <c r="H156"/>
  <c r="E189"/>
  <c r="H164"/>
  <c r="G189" l="1"/>
  <c r="H188"/>
</calcChain>
</file>

<file path=xl/sharedStrings.xml><?xml version="1.0" encoding="utf-8"?>
<sst xmlns="http://schemas.openxmlformats.org/spreadsheetml/2006/main" count="297" uniqueCount="146">
  <si>
    <t>Actual Completion Date</t>
  </si>
  <si>
    <t>Calendar</t>
  </si>
  <si>
    <t>Period to be</t>
  </si>
  <si>
    <t>Audit Manual</t>
  </si>
  <si>
    <t>FHNB</t>
  </si>
  <si>
    <t>Month</t>
  </si>
  <si>
    <t>Reviewed</t>
  </si>
  <si>
    <t>Regulation-Requirement</t>
  </si>
  <si>
    <t>References</t>
  </si>
  <si>
    <t>Primary Auditor</t>
  </si>
  <si>
    <t>Due Date</t>
  </si>
  <si>
    <t>By Bank</t>
  </si>
  <si>
    <t>BSA</t>
  </si>
  <si>
    <t>Andy Zavoina</t>
  </si>
  <si>
    <t>ECOA/FCRA</t>
  </si>
  <si>
    <t>Annual</t>
  </si>
  <si>
    <t>Reg. O-Reports Required</t>
  </si>
  <si>
    <t>Internal Worksheet</t>
  </si>
  <si>
    <t>Oct.-Dec.</t>
  </si>
  <si>
    <t>Reg. Z-Detailed</t>
  </si>
  <si>
    <t>TiLA-Reg. Z</t>
  </si>
  <si>
    <t>Prior Year</t>
  </si>
  <si>
    <t>CRA/HMDA Update</t>
  </si>
  <si>
    <t>Interest on Loans</t>
  </si>
  <si>
    <t>Interest on Deposits</t>
  </si>
  <si>
    <t>Reg. E</t>
  </si>
  <si>
    <t>EFTA-Reg. E</t>
  </si>
  <si>
    <t>Jan.-Mar.</t>
  </si>
  <si>
    <t>Rvw. CRA/HMDA LAR</t>
  </si>
  <si>
    <t>Reg. B - FCM</t>
  </si>
  <si>
    <t>Reg. Z - FCM</t>
  </si>
  <si>
    <t>CRA Audit</t>
  </si>
  <si>
    <t>CRA-Reg. BB</t>
  </si>
  <si>
    <t>Fair Lending</t>
  </si>
  <si>
    <t>Security Program</t>
  </si>
  <si>
    <t>Security Devices</t>
  </si>
  <si>
    <t>Reg. O</t>
  </si>
  <si>
    <t>Insiders-Reg. O</t>
  </si>
  <si>
    <t>Apr.-Jun.</t>
  </si>
  <si>
    <t>Reg. CC</t>
  </si>
  <si>
    <t>EFAA-Reg. CC</t>
  </si>
  <si>
    <t>Right to Fin. Privacy</t>
  </si>
  <si>
    <t>Reg. C</t>
  </si>
  <si>
    <t>HMDA-Reg. C</t>
  </si>
  <si>
    <t>Fair Debt Collection</t>
  </si>
  <si>
    <t>FDCPA</t>
  </si>
  <si>
    <t>Signage</t>
  </si>
  <si>
    <t>Reg. DD</t>
  </si>
  <si>
    <t>RESPA</t>
  </si>
  <si>
    <t>RESPA-Reg. X</t>
  </si>
  <si>
    <t>Credit Practices</t>
  </si>
  <si>
    <t>Flood</t>
  </si>
  <si>
    <t>Flood Disaster</t>
  </si>
  <si>
    <t>Compliance Council Audit Log</t>
  </si>
  <si>
    <t>MEMO</t>
  </si>
  <si>
    <t>FOR THE</t>
  </si>
  <si>
    <t>DATE</t>
  </si>
  <si>
    <t>PERIOD OF</t>
  </si>
  <si>
    <t>CENTER</t>
  </si>
  <si>
    <t>RESULTS</t>
  </si>
  <si>
    <t>Month Audited</t>
  </si>
  <si>
    <t>Total</t>
  </si>
  <si>
    <t>Month Audit Done</t>
  </si>
  <si>
    <t>% to TOTAL</t>
  </si>
  <si>
    <t>Reg. B Audits</t>
  </si>
  <si>
    <t>TOTAL</t>
  </si>
  <si>
    <t>Denial Reason</t>
  </si>
  <si>
    <t>Lender's Add.</t>
  </si>
  <si>
    <t>Timing</t>
  </si>
  <si>
    <t>FCRA</t>
  </si>
  <si>
    <t>Other</t>
  </si>
  <si>
    <t>Total Sample</t>
  </si>
  <si>
    <t>Reg. Z Audits</t>
  </si>
  <si>
    <t>1st Pmt. Date</t>
  </si>
  <si>
    <t>APR/FC Error</t>
  </si>
  <si>
    <t>Itemization</t>
  </si>
  <si>
    <t>PrePaid FC</t>
  </si>
  <si>
    <t>Req. Deposit</t>
  </si>
  <si>
    <t>Signed-Credit Ins.</t>
  </si>
  <si>
    <t>Timing of Discl.</t>
  </si>
  <si>
    <t>Fair Hsg.</t>
  </si>
  <si>
    <t>Reg. Z Audits contained in Reg.B</t>
  </si>
  <si>
    <t>Reg. B Audits:</t>
  </si>
  <si>
    <t>Subtotal</t>
  </si>
  <si>
    <t>Reg. Z Audits:</t>
  </si>
  <si>
    <t>Other:</t>
  </si>
  <si>
    <t xml:space="preserve"> --</t>
  </si>
  <si>
    <t>NA</t>
  </si>
  <si>
    <t>CRA</t>
  </si>
  <si>
    <t>--</t>
  </si>
  <si>
    <t>Fair Housing</t>
  </si>
  <si>
    <t>Flood - Detailed</t>
  </si>
  <si>
    <t>Interest-Deposits</t>
  </si>
  <si>
    <t>Interest-Loans</t>
  </si>
  <si>
    <t>Non-Deposit Prod</t>
  </si>
  <si>
    <t>Reg. AA</t>
  </si>
  <si>
    <t>Reg. B-Detailed</t>
  </si>
  <si>
    <t>Reg. D</t>
  </si>
  <si>
    <t>&lt;&lt;RESPA = RESPA audit viol+ above from REG Z audits</t>
  </si>
  <si>
    <t>% to Total</t>
  </si>
  <si>
    <t>"--" = Audit completed at Bank level.  NA = Not applicable to this Center/function.</t>
  </si>
  <si>
    <t>DON'T FORGET B &amp; Z NUMBERS</t>
  </si>
  <si>
    <t>Bank/Branch</t>
  </si>
  <si>
    <t>Most Violated Regs</t>
  </si>
  <si>
    <t>Other Reg Z</t>
  </si>
  <si>
    <t>FCMC</t>
  </si>
  <si>
    <t>TOTAL FCBI</t>
  </si>
  <si>
    <t>Central Texas</t>
  </si>
  <si>
    <t>East Texas</t>
  </si>
  <si>
    <t>REG.</t>
  </si>
  <si>
    <t>Internal Audit</t>
  </si>
  <si>
    <t>Jul.-Sep.</t>
  </si>
  <si>
    <t>TBA/AMZ</t>
  </si>
  <si>
    <t>TISA-Reg. DD</t>
  </si>
  <si>
    <t>CRA/HMDA LAR</t>
  </si>
  <si>
    <t>NonDeposit Investments</t>
  </si>
  <si>
    <t>NDIP ICQ</t>
  </si>
  <si>
    <t>Security</t>
  </si>
  <si>
    <t>Escrow  Audit</t>
  </si>
  <si>
    <t>Semi-Annual</t>
  </si>
  <si>
    <t>Web site "Link to" verifications</t>
  </si>
  <si>
    <t>Last</t>
  </si>
  <si>
    <t>Audit</t>
  </si>
  <si>
    <t>HMDA/CRA Preparation</t>
  </si>
  <si>
    <t>Reg. E - EFTA</t>
  </si>
  <si>
    <t>Privacy</t>
  </si>
  <si>
    <t>Reg. P</t>
  </si>
  <si>
    <t>Reg. P &amp; Rt. FPA</t>
  </si>
  <si>
    <t>Bank A</t>
  </si>
  <si>
    <t>Bank B</t>
  </si>
  <si>
    <t>By Branch</t>
  </si>
  <si>
    <t>Bus Line</t>
  </si>
  <si>
    <t>Bus Line/Branch 1</t>
  </si>
  <si>
    <t>Bank A Total</t>
  </si>
  <si>
    <t>Main</t>
  </si>
  <si>
    <t>Anytown</t>
  </si>
  <si>
    <t>Reg Z</t>
  </si>
  <si>
    <t>Fair Lend</t>
  </si>
  <si>
    <t>3 violations. 1-FC error, 2-Credit ins not signed for</t>
  </si>
  <si>
    <t>No violations</t>
  </si>
  <si>
    <t>Reg DD</t>
  </si>
  <si>
    <t>6 violations, 1-APY var, 3-APY not spelled out, 2-disclosure timing</t>
  </si>
  <si>
    <t>COMPLIANCE AUDIT CALENDAR - 2014</t>
  </si>
  <si>
    <t>2014 COMPLIANCE AUDITS</t>
  </si>
  <si>
    <t>Q4-13</t>
  </si>
  <si>
    <t>Q3/Q4-13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</si>
</sst>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mm\-dd\-yy"/>
    <numFmt numFmtId="165" formatCode="mmm\ dd\,yyyy"/>
    <numFmt numFmtId="166" formatCode="0.0%"/>
    <numFmt numFmtId="167" formatCode="mm\-dd\-yyyy"/>
  </numFmts>
  <fonts count="18">
    <font>
      <sz val="9"/>
      <name val="Arial"/>
    </font>
    <font>
      <sz val="9"/>
      <name val="Arial"/>
      <family val="2"/>
    </font>
    <font>
      <sz val="10"/>
      <name val="Geneva"/>
    </font>
    <font>
      <sz val="9"/>
      <name val="Geneva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lightUp"/>
    </fill>
    <fill>
      <patternFill patternType="solid"/>
    </fill>
    <fill>
      <patternFill patternType="solid">
        <fgColor indexed="44"/>
        <bgColor indexed="4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10" fontId="3" fillId="0" borderId="0"/>
    <xf numFmtId="43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17" fontId="4" fillId="0" borderId="0" xfId="3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165" fontId="7" fillId="0" borderId="0" xfId="0" applyNumberFormat="1" applyFont="1" applyAlignment="1">
      <alignment horizontal="left"/>
    </xf>
    <xf numFmtId="165" fontId="4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center"/>
    </xf>
    <xf numFmtId="17" fontId="8" fillId="0" borderId="0" xfId="3" applyNumberFormat="1" applyFont="1" applyAlignment="1">
      <alignment horizontal="center"/>
    </xf>
    <xf numFmtId="165" fontId="9" fillId="0" borderId="0" xfId="3" applyNumberFormat="1" applyFont="1" applyAlignment="1">
      <alignment horizontal="center"/>
    </xf>
    <xf numFmtId="17" fontId="9" fillId="0" borderId="0" xfId="3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8" fillId="2" borderId="1" xfId="0" applyFont="1" applyFill="1" applyBorder="1"/>
    <xf numFmtId="0" fontId="10" fillId="0" borderId="0" xfId="0" applyFont="1" applyAlignment="1">
      <alignment horizontal="right"/>
    </xf>
    <xf numFmtId="0" fontId="8" fillId="0" borderId="1" xfId="0" applyFont="1" applyFill="1" applyBorder="1"/>
    <xf numFmtId="0" fontId="8" fillId="2" borderId="0" xfId="0" applyFont="1" applyFill="1"/>
    <xf numFmtId="17" fontId="1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/>
    <xf numFmtId="17" fontId="10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3" fontId="10" fillId="0" borderId="0" xfId="0" applyNumberFormat="1" applyFont="1" applyFill="1" applyBorder="1"/>
    <xf numFmtId="3" fontId="10" fillId="0" borderId="0" xfId="0" applyNumberFormat="1" applyFont="1"/>
    <xf numFmtId="10" fontId="10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/>
    <xf numFmtId="10" fontId="13" fillId="0" borderId="0" xfId="0" applyNumberFormat="1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10" fillId="0" borderId="0" xfId="0" applyNumberFormat="1" applyFont="1"/>
    <xf numFmtId="0" fontId="4" fillId="0" borderId="0" xfId="0" applyFont="1" applyFill="1"/>
    <xf numFmtId="3" fontId="10" fillId="0" borderId="0" xfId="2" applyNumberFormat="1" applyFont="1"/>
    <xf numFmtId="3" fontId="10" fillId="0" borderId="0" xfId="0" applyNumberFormat="1" applyFont="1" applyFill="1"/>
    <xf numFmtId="3" fontId="13" fillId="0" borderId="0" xfId="2" applyNumberFormat="1" applyFont="1"/>
    <xf numFmtId="10" fontId="4" fillId="0" borderId="0" xfId="4" applyNumberFormat="1" applyFont="1"/>
    <xf numFmtId="0" fontId="10" fillId="3" borderId="0" xfId="0" applyFont="1" applyFill="1" applyAlignment="1">
      <alignment horizontal="left"/>
    </xf>
    <xf numFmtId="10" fontId="10" fillId="3" borderId="0" xfId="0" applyNumberFormat="1" applyFont="1" applyFill="1"/>
    <xf numFmtId="10" fontId="4" fillId="0" borderId="0" xfId="0" applyNumberFormat="1" applyFont="1"/>
    <xf numFmtId="0" fontId="12" fillId="0" borderId="0" xfId="0" applyFont="1" applyFill="1"/>
    <xf numFmtId="10" fontId="10" fillId="0" borderId="2" xfId="0" applyNumberFormat="1" applyFont="1" applyBorder="1"/>
    <xf numFmtId="0" fontId="4" fillId="0" borderId="2" xfId="0" applyFont="1" applyBorder="1"/>
    <xf numFmtId="3" fontId="10" fillId="0" borderId="2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166" fontId="4" fillId="0" borderId="0" xfId="1" applyNumberFormat="1" applyFont="1" applyBorder="1"/>
    <xf numFmtId="3" fontId="5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66" fontId="6" fillId="0" borderId="0" xfId="1" applyNumberFormat="1" applyFont="1" applyBorder="1"/>
    <xf numFmtId="0" fontId="8" fillId="0" borderId="0" xfId="0" applyFont="1" applyFill="1" applyBorder="1"/>
    <xf numFmtId="166" fontId="4" fillId="0" borderId="0" xfId="0" applyNumberFormat="1" applyFont="1" applyBorder="1"/>
    <xf numFmtId="10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0" fontId="4" fillId="0" borderId="0" xfId="0" applyFont="1" applyBorder="1" applyAlignment="1"/>
    <xf numFmtId="3" fontId="4" fillId="0" borderId="0" xfId="0" quotePrefix="1" applyNumberFormat="1" applyFont="1" applyBorder="1" applyAlignment="1">
      <alignment horizontal="right"/>
    </xf>
    <xf numFmtId="0" fontId="10" fillId="0" borderId="0" xfId="0" applyFont="1" applyBorder="1"/>
    <xf numFmtId="10" fontId="10" fillId="0" borderId="0" xfId="1" applyFont="1"/>
    <xf numFmtId="0" fontId="14" fillId="0" borderId="0" xfId="0" applyFont="1" applyBorder="1"/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/>
    <xf numFmtId="0" fontId="5" fillId="0" borderId="2" xfId="0" applyFont="1" applyBorder="1" applyAlignment="1"/>
    <xf numFmtId="3" fontId="5" fillId="0" borderId="2" xfId="0" applyNumberFormat="1" applyFont="1" applyBorder="1"/>
    <xf numFmtId="166" fontId="4" fillId="0" borderId="2" xfId="1" applyNumberFormat="1" applyFont="1" applyBorder="1"/>
    <xf numFmtId="0" fontId="4" fillId="0" borderId="3" xfId="0" applyFont="1" applyBorder="1" applyAlignment="1">
      <alignment horizontal="left"/>
    </xf>
    <xf numFmtId="9" fontId="4" fillId="0" borderId="3" xfId="1" applyNumberFormat="1" applyFont="1" applyBorder="1"/>
    <xf numFmtId="0" fontId="4" fillId="0" borderId="3" xfId="0" applyFont="1" applyBorder="1"/>
    <xf numFmtId="0" fontId="4" fillId="0" borderId="0" xfId="0" applyFont="1" applyAlignment="1"/>
    <xf numFmtId="10" fontId="4" fillId="0" borderId="0" xfId="1" applyFont="1"/>
    <xf numFmtId="0" fontId="10" fillId="0" borderId="0" xfId="0" applyFont="1" applyAlignment="1"/>
    <xf numFmtId="0" fontId="14" fillId="0" borderId="0" xfId="0" applyFont="1"/>
    <xf numFmtId="0" fontId="15" fillId="0" borderId="0" xfId="0" applyFont="1"/>
    <xf numFmtId="3" fontId="10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/>
    </xf>
    <xf numFmtId="164" fontId="4" fillId="0" borderId="0" xfId="3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164" fontId="5" fillId="0" borderId="0" xfId="3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17" fontId="10" fillId="0" borderId="1" xfId="0" applyNumberFormat="1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7" fontId="10" fillId="0" borderId="6" xfId="0" applyNumberFormat="1" applyFont="1" applyBorder="1" applyAlignment="1">
      <alignment horizontal="center"/>
    </xf>
    <xf numFmtId="17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17" fillId="0" borderId="7" xfId="0" applyNumberFormat="1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4" fontId="10" fillId="0" borderId="0" xfId="0" applyNumberFormat="1" applyFont="1"/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0" borderId="0" xfId="3" applyFont="1" applyAlignment="1">
      <alignment horizontal="center"/>
    </xf>
    <xf numFmtId="164" fontId="4" fillId="0" borderId="7" xfId="3" applyFont="1" applyBorder="1" applyAlignment="1">
      <alignment horizontal="center"/>
    </xf>
    <xf numFmtId="164" fontId="4" fillId="0" borderId="0" xfId="3" applyFont="1" applyBorder="1" applyAlignment="1">
      <alignment horizontal="center"/>
    </xf>
    <xf numFmtId="164" fontId="4" fillId="0" borderId="10" xfId="3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17" fillId="0" borderId="11" xfId="0" applyNumberFormat="1" applyFont="1" applyBorder="1" applyAlignment="1">
      <alignment horizontal="center"/>
    </xf>
    <xf numFmtId="164" fontId="4" fillId="0" borderId="11" xfId="3" applyFont="1" applyBorder="1" applyAlignment="1">
      <alignment horizontal="center"/>
    </xf>
    <xf numFmtId="164" fontId="4" fillId="0" borderId="12" xfId="3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center" wrapText="1"/>
    </xf>
    <xf numFmtId="167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17" fillId="0" borderId="7" xfId="0" applyNumberFormat="1" applyFont="1" applyBorder="1" applyAlignment="1">
      <alignment horizontal="center"/>
    </xf>
    <xf numFmtId="17" fontId="10" fillId="0" borderId="14" xfId="0" applyNumberFormat="1" applyFont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17" fontId="10" fillId="0" borderId="0" xfId="0" applyNumberFormat="1" applyFont="1"/>
    <xf numFmtId="17" fontId="4" fillId="0" borderId="0" xfId="0" applyNumberFormat="1" applyFont="1" applyAlignment="1">
      <alignment horizontal="centerContinuous"/>
    </xf>
    <xf numFmtId="17" fontId="10" fillId="0" borderId="5" xfId="0" applyNumberFormat="1" applyFont="1" applyBorder="1" applyAlignment="1">
      <alignment horizontal="center"/>
    </xf>
    <xf numFmtId="17" fontId="10" fillId="4" borderId="6" xfId="0" applyNumberFormat="1" applyFont="1" applyFill="1" applyBorder="1" applyAlignment="1">
      <alignment horizontal="center"/>
    </xf>
    <xf numFmtId="17" fontId="10" fillId="0" borderId="6" xfId="0" applyNumberFormat="1" applyFont="1" applyFill="1" applyBorder="1" applyAlignment="1">
      <alignment horizontal="center"/>
    </xf>
    <xf numFmtId="17" fontId="10" fillId="4" borderId="1" xfId="0" applyNumberFormat="1" applyFont="1" applyFill="1" applyBorder="1" applyAlignment="1">
      <alignment horizontal="center"/>
    </xf>
    <xf numFmtId="17" fontId="10" fillId="4" borderId="16" xfId="0" applyNumberFormat="1" applyFont="1" applyFill="1" applyBorder="1" applyAlignment="1">
      <alignment horizontal="center"/>
    </xf>
    <xf numFmtId="1" fontId="10" fillId="0" borderId="0" xfId="4" applyNumberFormat="1" applyFont="1"/>
    <xf numFmtId="0" fontId="9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0" fillId="0" borderId="2" xfId="0" applyBorder="1" applyAlignment="1">
      <alignment horizontal="center" wrapText="1"/>
    </xf>
    <xf numFmtId="164" fontId="4" fillId="0" borderId="5" xfId="3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5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5">
    <cellStyle name="% 0.00%" xfId="1"/>
    <cellStyle name="Comma" xfId="2" builtinId="3"/>
    <cellStyle name="mm-dd-yy" xfId="3"/>
    <cellStyle name="Normal" xfId="0" builtinId="0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Violations by Regulation</a:t>
            </a:r>
          </a:p>
        </c:rich>
      </c:tx>
      <c:layout>
        <c:manualLayout>
          <c:xMode val="edge"/>
          <c:yMode val="edge"/>
          <c:x val="0.33323157692821548"/>
          <c:y val="3.482307198553574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604408415876695"/>
          <c:y val="0.33372110652805081"/>
          <c:w val="0.61601984175261848"/>
          <c:h val="0.46430762647380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'Viol Tbl'!$A$195:$A$198</c:f>
              <c:strCache>
                <c:ptCount val="4"/>
                <c:pt idx="0">
                  <c:v>Reg. CC</c:v>
                </c:pt>
                <c:pt idx="1">
                  <c:v>Reg. D</c:v>
                </c:pt>
                <c:pt idx="2">
                  <c:v>Reg. E</c:v>
                </c:pt>
                <c:pt idx="3">
                  <c:v>Other</c:v>
                </c:pt>
              </c:strCache>
            </c:strRef>
          </c:cat>
          <c:val>
            <c:numRef>
              <c:f>'Viol Tbl'!$B$195:$B$198</c:f>
              <c:numCache>
                <c:formatCode>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99366920908429"/>
          <c:y val="0.44399416781558065"/>
          <c:w val="0.10547237985342599"/>
          <c:h val="0.246663426564211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Violations by Business Area</a:t>
            </a:r>
          </a:p>
        </c:rich>
      </c:tx>
      <c:layout>
        <c:manualLayout>
          <c:xMode val="edge"/>
          <c:yMode val="edge"/>
          <c:x val="0.32977123820017162"/>
          <c:y val="3.456948500244753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977108910654903"/>
          <c:y val="0.34569485002447548"/>
          <c:w val="0.54045841816139262"/>
          <c:h val="0.443117944122282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('Viol Tbl'!$B$187:$D$187,'Viol Tbl'!$F$187)</c:f>
              <c:strCache>
                <c:ptCount val="4"/>
                <c:pt idx="0">
                  <c:v>Bus Line/Branch 1</c:v>
                </c:pt>
                <c:pt idx="1">
                  <c:v>2</c:v>
                </c:pt>
                <c:pt idx="2">
                  <c:v>3</c:v>
                </c:pt>
                <c:pt idx="3">
                  <c:v>Bank B</c:v>
                </c:pt>
              </c:strCache>
            </c:strRef>
          </c:cat>
          <c:val>
            <c:numRef>
              <c:f>('Viol Tbl'!$B$188:$D$188,'Viol Tbl'!$F$188)</c:f>
              <c:numCache>
                <c:formatCode>#,##0</c:formatCode>
                <c:ptCount val="4"/>
                <c:pt idx="0">
                  <c:v>22</c:v>
                </c:pt>
                <c:pt idx="1">
                  <c:v>23</c:v>
                </c:pt>
                <c:pt idx="2">
                  <c:v>19</c:v>
                </c:pt>
                <c:pt idx="3">
                  <c:v>40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89372159300575"/>
          <c:y val="0.43368990275797842"/>
          <c:w val="0.19389327431213793"/>
          <c:h val="0.267127838655276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199</xdr:row>
      <xdr:rowOff>47625</xdr:rowOff>
    </xdr:from>
    <xdr:to>
      <xdr:col>11</xdr:col>
      <xdr:colOff>0</xdr:colOff>
      <xdr:row>222</xdr:row>
      <xdr:rowOff>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223</xdr:row>
      <xdr:rowOff>19050</xdr:rowOff>
    </xdr:from>
    <xdr:to>
      <xdr:col>11</xdr:col>
      <xdr:colOff>0</xdr:colOff>
      <xdr:row>244</xdr:row>
      <xdr:rowOff>9525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9"/>
  <sheetViews>
    <sheetView tabSelected="1" workbookViewId="0">
      <pane xSplit="4" ySplit="4" topLeftCell="E5" activePane="bottomRight" state="frozenSplit"/>
      <selection pane="topRight" activeCell="E1" sqref="E1"/>
      <selection pane="bottomLeft" activeCell="A4" sqref="A4"/>
      <selection pane="bottomRight" activeCell="A36" sqref="A36"/>
    </sheetView>
  </sheetViews>
  <sheetFormatPr defaultColWidth="12.85546875" defaultRowHeight="12.75"/>
  <cols>
    <col min="1" max="1" width="9.42578125" style="16" customWidth="1"/>
    <col min="2" max="2" width="11.42578125" style="29" customWidth="1"/>
    <col min="3" max="3" width="26.5703125" style="16" bestFit="1" customWidth="1"/>
    <col min="4" max="4" width="15.85546875" style="85" bestFit="1" customWidth="1"/>
    <col min="5" max="5" width="15.5703125" style="16" customWidth="1"/>
    <col min="6" max="6" width="9.7109375" style="86" bestFit="1" customWidth="1"/>
    <col min="7" max="7" width="7.5703125" style="16" bestFit="1" customWidth="1"/>
    <col min="8" max="8" width="9" style="105" bestFit="1" customWidth="1"/>
    <col min="9" max="9" width="9" style="131" customWidth="1"/>
    <col min="10" max="10" width="7.5703125" style="105" bestFit="1" customWidth="1"/>
    <col min="11" max="11" width="9" style="16" bestFit="1" customWidth="1"/>
    <col min="12" max="12" width="6.85546875" style="131" bestFit="1" customWidth="1"/>
    <col min="13" max="16384" width="12.85546875" style="16"/>
  </cols>
  <sheetData>
    <row r="1" spans="1:12" s="18" customFormat="1" ht="18.600000000000001" customHeight="1">
      <c r="A1" s="145" t="s">
        <v>142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8" customFormat="1" ht="20.100000000000001" customHeight="1">
      <c r="A2" s="29"/>
      <c r="B2" s="29"/>
      <c r="C2" s="16"/>
      <c r="D2" s="85"/>
      <c r="E2" s="16"/>
      <c r="F2" s="86"/>
      <c r="G2" s="87" t="s">
        <v>0</v>
      </c>
      <c r="H2" s="87"/>
      <c r="I2" s="132"/>
      <c r="J2" s="87"/>
      <c r="K2" s="87"/>
      <c r="L2" s="131"/>
    </row>
    <row r="3" spans="1:12" s="18" customFormat="1" ht="12.95" customHeight="1">
      <c r="A3" s="29" t="s">
        <v>1</v>
      </c>
      <c r="B3" s="29" t="s">
        <v>2</v>
      </c>
      <c r="C3" s="16"/>
      <c r="D3" s="85" t="s">
        <v>3</v>
      </c>
      <c r="E3" s="16"/>
      <c r="F3" s="86"/>
      <c r="G3" s="146" t="s">
        <v>128</v>
      </c>
      <c r="H3" s="147"/>
      <c r="I3" s="147"/>
      <c r="J3" s="147" t="s">
        <v>129</v>
      </c>
      <c r="K3" s="148"/>
      <c r="L3" s="30" t="s">
        <v>121</v>
      </c>
    </row>
    <row r="4" spans="1:12" s="18" customFormat="1">
      <c r="A4" s="5" t="s">
        <v>5</v>
      </c>
      <c r="B4" s="5" t="s">
        <v>6</v>
      </c>
      <c r="C4" s="88" t="s">
        <v>7</v>
      </c>
      <c r="D4" s="89" t="s">
        <v>8</v>
      </c>
      <c r="E4" s="88" t="s">
        <v>9</v>
      </c>
      <c r="F4" s="90" t="s">
        <v>10</v>
      </c>
      <c r="G4" s="91" t="s">
        <v>11</v>
      </c>
      <c r="H4" s="112" t="s">
        <v>130</v>
      </c>
      <c r="I4" s="133" t="s">
        <v>131</v>
      </c>
      <c r="J4" s="91" t="s">
        <v>11</v>
      </c>
      <c r="K4" s="92" t="s">
        <v>130</v>
      </c>
      <c r="L4" s="30" t="s">
        <v>122</v>
      </c>
    </row>
    <row r="5" spans="1:12" s="18" customFormat="1" ht="5.0999999999999996" customHeight="1">
      <c r="A5" s="5"/>
      <c r="B5" s="5"/>
      <c r="C5" s="5"/>
      <c r="D5" s="89"/>
      <c r="E5" s="5"/>
      <c r="F5" s="90"/>
      <c r="G5" s="16"/>
      <c r="H5" s="16"/>
      <c r="I5" s="131"/>
      <c r="J5" s="16"/>
      <c r="L5" s="131"/>
    </row>
    <row r="6" spans="1:12" s="18" customFormat="1">
      <c r="A6" s="93">
        <v>41640</v>
      </c>
      <c r="B6" s="94" t="s">
        <v>15</v>
      </c>
      <c r="C6" s="54" t="s">
        <v>124</v>
      </c>
      <c r="D6" s="95" t="s">
        <v>14</v>
      </c>
      <c r="E6" s="18" t="s">
        <v>13</v>
      </c>
      <c r="F6" s="108">
        <f>A6+55</f>
        <v>41695</v>
      </c>
      <c r="G6" s="96"/>
      <c r="H6" s="97"/>
      <c r="I6" s="134"/>
      <c r="J6" s="96"/>
      <c r="K6" s="97"/>
      <c r="L6" s="131"/>
    </row>
    <row r="7" spans="1:12" s="18" customFormat="1" ht="13.5" thickBot="1">
      <c r="A7" s="93">
        <f>$A$6</f>
        <v>41640</v>
      </c>
      <c r="B7" s="94" t="s">
        <v>15</v>
      </c>
      <c r="C7" s="54" t="s">
        <v>16</v>
      </c>
      <c r="D7" s="95" t="s">
        <v>17</v>
      </c>
      <c r="E7" s="18" t="s">
        <v>13</v>
      </c>
      <c r="F7" s="108">
        <f>A7+45</f>
        <v>41685</v>
      </c>
      <c r="G7" s="96"/>
      <c r="H7" s="97"/>
      <c r="I7" s="134"/>
      <c r="J7" s="96"/>
      <c r="K7" s="97"/>
      <c r="L7" s="131"/>
    </row>
    <row r="8" spans="1:12" s="18" customFormat="1" ht="14.25" thickTop="1" thickBot="1">
      <c r="A8" s="93">
        <f>$A$6</f>
        <v>41640</v>
      </c>
      <c r="B8" s="94" t="s">
        <v>18</v>
      </c>
      <c r="C8" s="54" t="s">
        <v>114</v>
      </c>
      <c r="D8" s="95" t="s">
        <v>17</v>
      </c>
      <c r="E8" s="18" t="s">
        <v>13</v>
      </c>
      <c r="F8" s="108">
        <f>A8+60</f>
        <v>41700</v>
      </c>
      <c r="G8" s="96"/>
      <c r="H8" s="102"/>
      <c r="I8" s="135"/>
      <c r="J8" s="96"/>
      <c r="K8" s="102"/>
      <c r="L8" s="131"/>
    </row>
    <row r="9" spans="1:12" s="18" customFormat="1" ht="14.25" thickTop="1" thickBot="1">
      <c r="A9" s="99">
        <v>41671</v>
      </c>
      <c r="B9" s="99" t="s">
        <v>15</v>
      </c>
      <c r="C9" s="100" t="s">
        <v>123</v>
      </c>
      <c r="D9" s="101" t="s">
        <v>17</v>
      </c>
      <c r="E9" s="100" t="s">
        <v>13</v>
      </c>
      <c r="F9" s="111">
        <f>A9+27</f>
        <v>41698</v>
      </c>
      <c r="G9" s="96"/>
      <c r="H9" s="97"/>
      <c r="I9" s="134"/>
      <c r="J9" s="96"/>
      <c r="K9" s="97"/>
      <c r="L9" s="131"/>
    </row>
    <row r="10" spans="1:12" s="18" customFormat="1" ht="14.25" thickTop="1" thickBot="1">
      <c r="A10" s="94">
        <f>A9</f>
        <v>41671</v>
      </c>
      <c r="B10" s="93" t="s">
        <v>15</v>
      </c>
      <c r="C10" s="54" t="s">
        <v>39</v>
      </c>
      <c r="D10" s="95" t="s">
        <v>40</v>
      </c>
      <c r="E10" s="18" t="s">
        <v>110</v>
      </c>
      <c r="F10" s="108">
        <f>A10+60</f>
        <v>41731</v>
      </c>
      <c r="G10" s="96"/>
      <c r="H10" s="102"/>
      <c r="I10" s="134"/>
      <c r="J10" s="96"/>
      <c r="K10" s="97"/>
      <c r="L10" s="131"/>
    </row>
    <row r="11" spans="1:12" s="18" customFormat="1" ht="14.25" thickTop="1" thickBot="1">
      <c r="A11" s="99">
        <v>41699</v>
      </c>
      <c r="B11" s="99" t="s">
        <v>15</v>
      </c>
      <c r="C11" s="100" t="s">
        <v>23</v>
      </c>
      <c r="D11" s="101" t="s">
        <v>23</v>
      </c>
      <c r="E11" s="100" t="s">
        <v>13</v>
      </c>
      <c r="F11" s="109">
        <f t="shared" ref="F11:F34" si="0">A11+50</f>
        <v>41749</v>
      </c>
      <c r="G11" s="98"/>
      <c r="H11" s="97"/>
      <c r="I11" s="134"/>
      <c r="J11" s="98"/>
      <c r="K11" s="97"/>
      <c r="L11" s="131"/>
    </row>
    <row r="12" spans="1:12" s="18" customFormat="1" ht="14.25" thickTop="1" thickBot="1">
      <c r="A12" s="94">
        <f>A11</f>
        <v>41699</v>
      </c>
      <c r="B12" s="94" t="s">
        <v>15</v>
      </c>
      <c r="C12" s="54" t="s">
        <v>24</v>
      </c>
      <c r="D12" s="95" t="s">
        <v>24</v>
      </c>
      <c r="E12" s="18" t="s">
        <v>13</v>
      </c>
      <c r="F12" s="110">
        <f>A12+50</f>
        <v>41749</v>
      </c>
      <c r="G12" s="96"/>
      <c r="H12" s="102"/>
      <c r="I12" s="134"/>
      <c r="J12" s="96"/>
      <c r="K12" s="97"/>
      <c r="L12" s="131"/>
    </row>
    <row r="13" spans="1:12" s="18" customFormat="1" ht="14.25" thickTop="1" thickBot="1">
      <c r="A13" s="99">
        <v>41730</v>
      </c>
      <c r="B13" s="99" t="s">
        <v>27</v>
      </c>
      <c r="C13" s="100" t="s">
        <v>28</v>
      </c>
      <c r="D13" s="101" t="s">
        <v>17</v>
      </c>
      <c r="E13" s="100" t="s">
        <v>13</v>
      </c>
      <c r="F13" s="109">
        <f t="shared" si="0"/>
        <v>41780</v>
      </c>
      <c r="G13" s="96"/>
      <c r="H13" s="102"/>
      <c r="I13" s="135"/>
      <c r="J13" s="96"/>
      <c r="K13" s="102"/>
      <c r="L13" s="131"/>
    </row>
    <row r="14" spans="1:12" s="18" customFormat="1" ht="14.25" thickTop="1" thickBot="1">
      <c r="A14" s="94">
        <f>A13</f>
        <v>41730</v>
      </c>
      <c r="B14" s="93" t="s">
        <v>15</v>
      </c>
      <c r="C14" s="54" t="s">
        <v>29</v>
      </c>
      <c r="D14" s="95" t="s">
        <v>17</v>
      </c>
      <c r="E14" s="18" t="s">
        <v>13</v>
      </c>
      <c r="F14" s="108">
        <f t="shared" si="0"/>
        <v>41780</v>
      </c>
      <c r="G14" s="102"/>
      <c r="H14" s="102"/>
      <c r="I14" s="96"/>
      <c r="J14" s="102"/>
      <c r="K14" s="102"/>
      <c r="L14" s="131"/>
    </row>
    <row r="15" spans="1:12" s="18" customFormat="1" ht="14.25" thickTop="1" thickBot="1">
      <c r="A15" s="94">
        <f>A13</f>
        <v>41730</v>
      </c>
      <c r="B15" s="93" t="s">
        <v>15</v>
      </c>
      <c r="C15" s="54" t="s">
        <v>30</v>
      </c>
      <c r="D15" s="95" t="s">
        <v>17</v>
      </c>
      <c r="E15" s="18" t="s">
        <v>13</v>
      </c>
      <c r="F15" s="108">
        <f t="shared" si="0"/>
        <v>41780</v>
      </c>
      <c r="G15" s="102"/>
      <c r="H15" s="102"/>
      <c r="I15" s="96"/>
      <c r="J15" s="102"/>
      <c r="K15" s="102"/>
      <c r="L15" s="131"/>
    </row>
    <row r="16" spans="1:12" s="18" customFormat="1" ht="14.25" thickTop="1" thickBot="1">
      <c r="A16" s="99">
        <v>41760</v>
      </c>
      <c r="B16" s="99" t="s">
        <v>15</v>
      </c>
      <c r="C16" s="100" t="s">
        <v>31</v>
      </c>
      <c r="D16" s="101" t="s">
        <v>32</v>
      </c>
      <c r="E16" s="100" t="s">
        <v>112</v>
      </c>
      <c r="F16" s="109">
        <f t="shared" si="0"/>
        <v>41810</v>
      </c>
      <c r="G16" s="96"/>
      <c r="H16" s="102"/>
      <c r="I16" s="134"/>
      <c r="J16" s="96"/>
      <c r="K16" s="102"/>
      <c r="L16" s="131"/>
    </row>
    <row r="17" spans="1:12" s="18" customFormat="1" ht="14.25" thickTop="1" thickBot="1">
      <c r="A17" s="94">
        <f>A16</f>
        <v>41760</v>
      </c>
      <c r="B17" s="94" t="s">
        <v>15</v>
      </c>
      <c r="C17" s="54" t="s">
        <v>33</v>
      </c>
      <c r="D17" s="95" t="s">
        <v>33</v>
      </c>
      <c r="E17" s="18" t="s">
        <v>13</v>
      </c>
      <c r="F17" s="110">
        <f>A17+75</f>
        <v>41835</v>
      </c>
      <c r="G17" s="96"/>
      <c r="H17" s="102"/>
      <c r="I17" s="96"/>
      <c r="J17" s="96"/>
      <c r="K17" s="102"/>
      <c r="L17" s="131"/>
    </row>
    <row r="18" spans="1:12" s="18" customFormat="1" ht="14.25" thickTop="1" thickBot="1">
      <c r="A18" s="113">
        <f>A16</f>
        <v>41760</v>
      </c>
      <c r="B18" s="113" t="s">
        <v>15</v>
      </c>
      <c r="C18" s="114" t="s">
        <v>34</v>
      </c>
      <c r="D18" s="115" t="s">
        <v>35</v>
      </c>
      <c r="E18" s="114" t="s">
        <v>13</v>
      </c>
      <c r="F18" s="116">
        <f t="shared" si="0"/>
        <v>41810</v>
      </c>
      <c r="G18" s="102"/>
      <c r="H18" s="96"/>
      <c r="I18" s="134"/>
      <c r="J18" s="102"/>
      <c r="K18" s="96"/>
      <c r="L18" s="131"/>
    </row>
    <row r="19" spans="1:12" s="18" customFormat="1" ht="13.5" thickTop="1">
      <c r="A19" s="94">
        <v>41791</v>
      </c>
      <c r="B19" s="99" t="s">
        <v>15</v>
      </c>
      <c r="C19" s="100" t="s">
        <v>41</v>
      </c>
      <c r="D19" s="128" t="s">
        <v>41</v>
      </c>
      <c r="E19" s="100" t="s">
        <v>13</v>
      </c>
      <c r="F19" s="111">
        <f>A19+50</f>
        <v>41841</v>
      </c>
      <c r="G19" s="96"/>
      <c r="H19" s="102"/>
      <c r="I19" s="134"/>
      <c r="J19" s="96"/>
      <c r="K19" s="102"/>
      <c r="L19" s="131"/>
    </row>
    <row r="20" spans="1:12" s="18" customFormat="1">
      <c r="A20" s="94">
        <f>A19</f>
        <v>41791</v>
      </c>
      <c r="B20" s="94" t="s">
        <v>119</v>
      </c>
      <c r="C20" s="54" t="s">
        <v>120</v>
      </c>
      <c r="D20" s="95" t="s">
        <v>17</v>
      </c>
      <c r="E20" s="18" t="s">
        <v>13</v>
      </c>
      <c r="F20" s="110">
        <f>A20+15</f>
        <v>41806</v>
      </c>
      <c r="G20" s="98"/>
      <c r="H20" s="97"/>
      <c r="I20" s="134"/>
      <c r="J20" s="98"/>
      <c r="K20" s="97"/>
      <c r="L20" s="131"/>
    </row>
    <row r="21" spans="1:12" s="18" customFormat="1" ht="13.5" thickBot="1">
      <c r="A21" s="94">
        <f>A19</f>
        <v>41791</v>
      </c>
      <c r="B21" s="94" t="s">
        <v>15</v>
      </c>
      <c r="C21" s="54" t="s">
        <v>36</v>
      </c>
      <c r="D21" s="95" t="s">
        <v>37</v>
      </c>
      <c r="E21" s="54" t="s">
        <v>13</v>
      </c>
      <c r="F21" s="110">
        <f t="shared" si="0"/>
        <v>41841</v>
      </c>
      <c r="G21" s="98"/>
      <c r="H21" s="97"/>
      <c r="I21" s="134"/>
      <c r="J21" s="98"/>
      <c r="K21" s="97"/>
      <c r="L21" s="131"/>
    </row>
    <row r="22" spans="1:12" s="18" customFormat="1" ht="13.5" thickTop="1">
      <c r="A22" s="99">
        <v>41821</v>
      </c>
      <c r="B22" s="99" t="s">
        <v>15</v>
      </c>
      <c r="C22" s="100" t="s">
        <v>115</v>
      </c>
      <c r="D22" s="101" t="s">
        <v>116</v>
      </c>
      <c r="E22" s="100" t="s">
        <v>13</v>
      </c>
      <c r="F22" s="111">
        <f>A22+40</f>
        <v>41861</v>
      </c>
      <c r="G22" s="98"/>
      <c r="H22" s="97"/>
      <c r="I22" s="134"/>
      <c r="J22" s="98"/>
      <c r="K22" s="97"/>
      <c r="L22" s="131"/>
    </row>
    <row r="23" spans="1:12" s="18" customFormat="1" ht="13.5" thickBot="1">
      <c r="A23" s="94">
        <f>A22</f>
        <v>41821</v>
      </c>
      <c r="B23" s="94" t="s">
        <v>15</v>
      </c>
      <c r="C23" s="54" t="s">
        <v>125</v>
      </c>
      <c r="D23" s="95" t="s">
        <v>126</v>
      </c>
      <c r="E23" s="54" t="s">
        <v>13</v>
      </c>
      <c r="F23" s="142">
        <f>A23+40</f>
        <v>41861</v>
      </c>
      <c r="G23" s="98"/>
      <c r="H23" s="97"/>
      <c r="I23" s="134"/>
      <c r="J23" s="98"/>
      <c r="K23" s="97"/>
      <c r="L23" s="131"/>
    </row>
    <row r="24" spans="1:12" s="18" customFormat="1" ht="14.25" thickTop="1" thickBot="1">
      <c r="A24" s="94">
        <f>A22</f>
        <v>41821</v>
      </c>
      <c r="B24" s="93" t="s">
        <v>38</v>
      </c>
      <c r="C24" s="54" t="s">
        <v>28</v>
      </c>
      <c r="D24" s="95" t="s">
        <v>17</v>
      </c>
      <c r="E24" s="18" t="s">
        <v>13</v>
      </c>
      <c r="F24" s="108">
        <f>A24+30</f>
        <v>41851</v>
      </c>
      <c r="G24" s="96"/>
      <c r="H24" s="102"/>
      <c r="I24" s="135"/>
      <c r="J24" s="96"/>
      <c r="K24" s="102"/>
      <c r="L24" s="131"/>
    </row>
    <row r="25" spans="1:12" s="18" customFormat="1" ht="14.25" thickTop="1" thickBot="1">
      <c r="A25" s="99">
        <v>41852</v>
      </c>
      <c r="B25" s="99" t="s">
        <v>15</v>
      </c>
      <c r="C25" s="100" t="s">
        <v>19</v>
      </c>
      <c r="D25" s="101" t="s">
        <v>20</v>
      </c>
      <c r="E25" s="100" t="s">
        <v>13</v>
      </c>
      <c r="F25" s="109">
        <f t="shared" si="0"/>
        <v>41902</v>
      </c>
      <c r="G25" s="96"/>
      <c r="H25" s="102"/>
      <c r="I25" s="135"/>
      <c r="J25" s="96"/>
      <c r="K25" s="102"/>
      <c r="L25" s="131"/>
    </row>
    <row r="26" spans="1:12" s="18" customFormat="1" ht="14.25" thickTop="1" thickBot="1">
      <c r="A26" s="93">
        <f>A25</f>
        <v>41852</v>
      </c>
      <c r="B26" s="93" t="s">
        <v>15</v>
      </c>
      <c r="C26" s="54" t="s">
        <v>50</v>
      </c>
      <c r="D26" s="106" t="s">
        <v>50</v>
      </c>
      <c r="E26" s="18" t="s">
        <v>13</v>
      </c>
      <c r="F26" s="108">
        <f>A26+30</f>
        <v>41882</v>
      </c>
      <c r="G26" s="96"/>
      <c r="H26" s="102"/>
      <c r="I26" s="135"/>
      <c r="J26" s="96"/>
      <c r="K26" s="102"/>
      <c r="L26" s="131"/>
    </row>
    <row r="27" spans="1:12" s="18" customFormat="1" ht="14.25" thickTop="1" thickBot="1">
      <c r="A27" s="93">
        <f>A25</f>
        <v>41852</v>
      </c>
      <c r="B27" s="93" t="s">
        <v>15</v>
      </c>
      <c r="C27" s="54" t="s">
        <v>51</v>
      </c>
      <c r="D27" s="107" t="s">
        <v>52</v>
      </c>
      <c r="E27" s="18" t="s">
        <v>13</v>
      </c>
      <c r="F27" s="108">
        <f>A27+50</f>
        <v>41902</v>
      </c>
      <c r="G27" s="96"/>
      <c r="H27" s="102"/>
      <c r="I27" s="96"/>
      <c r="J27" s="96"/>
      <c r="K27" s="102"/>
      <c r="L27" s="131"/>
    </row>
    <row r="28" spans="1:12" s="18" customFormat="1" ht="14.25" thickTop="1" thickBot="1">
      <c r="A28" s="99">
        <v>41883</v>
      </c>
      <c r="B28" s="99" t="s">
        <v>21</v>
      </c>
      <c r="C28" s="100" t="s">
        <v>22</v>
      </c>
      <c r="D28" s="101" t="s">
        <v>17</v>
      </c>
      <c r="E28" s="100" t="s">
        <v>13</v>
      </c>
      <c r="F28" s="109">
        <f>A28+50</f>
        <v>41933</v>
      </c>
      <c r="G28" s="102"/>
      <c r="H28" s="96"/>
      <c r="I28" s="134"/>
      <c r="J28" s="102"/>
      <c r="K28" s="96"/>
      <c r="L28" s="131"/>
    </row>
    <row r="29" spans="1:12" s="18" customFormat="1" ht="14.25" thickTop="1" thickBot="1">
      <c r="A29" s="94">
        <f>A28</f>
        <v>41883</v>
      </c>
      <c r="B29" s="93" t="s">
        <v>15</v>
      </c>
      <c r="C29" s="54" t="s">
        <v>25</v>
      </c>
      <c r="D29" s="95" t="s">
        <v>26</v>
      </c>
      <c r="E29" s="18" t="s">
        <v>13</v>
      </c>
      <c r="F29" s="108">
        <f t="shared" si="0"/>
        <v>41933</v>
      </c>
      <c r="G29" s="96"/>
      <c r="H29" s="102"/>
      <c r="I29" s="134"/>
      <c r="J29" s="96"/>
      <c r="K29" s="102"/>
      <c r="L29" s="131"/>
    </row>
    <row r="30" spans="1:12" s="18" customFormat="1" ht="14.25" thickTop="1" thickBot="1">
      <c r="A30" s="99">
        <v>41913</v>
      </c>
      <c r="B30" s="99" t="s">
        <v>15</v>
      </c>
      <c r="C30" s="100" t="s">
        <v>42</v>
      </c>
      <c r="D30" s="101" t="s">
        <v>43</v>
      </c>
      <c r="E30" s="100" t="s">
        <v>13</v>
      </c>
      <c r="F30" s="109">
        <f t="shared" si="0"/>
        <v>41963</v>
      </c>
      <c r="G30" s="96"/>
      <c r="H30" s="102"/>
      <c r="I30" s="135"/>
      <c r="J30" s="96"/>
      <c r="K30" s="102"/>
      <c r="L30" s="131"/>
    </row>
    <row r="31" spans="1:12" s="18" customFormat="1" ht="13.5" thickTop="1">
      <c r="A31" s="94">
        <f>A30</f>
        <v>41913</v>
      </c>
      <c r="B31" s="94" t="s">
        <v>111</v>
      </c>
      <c r="C31" s="54" t="s">
        <v>28</v>
      </c>
      <c r="D31" s="95" t="s">
        <v>17</v>
      </c>
      <c r="E31" s="54" t="s">
        <v>13</v>
      </c>
      <c r="F31" s="110">
        <f>A31+30</f>
        <v>41943</v>
      </c>
      <c r="G31" s="96"/>
      <c r="H31" s="102"/>
      <c r="I31" s="135"/>
      <c r="J31" s="96"/>
      <c r="K31" s="102"/>
      <c r="L31" s="131"/>
    </row>
    <row r="32" spans="1:12" s="18" customFormat="1" ht="13.5" thickBot="1">
      <c r="A32" s="94">
        <f>A30</f>
        <v>41913</v>
      </c>
      <c r="B32" s="93" t="s">
        <v>15</v>
      </c>
      <c r="C32" s="54" t="s">
        <v>46</v>
      </c>
      <c r="D32" s="95" t="s">
        <v>17</v>
      </c>
      <c r="E32" s="18" t="s">
        <v>13</v>
      </c>
      <c r="F32" s="108">
        <f t="shared" si="0"/>
        <v>41963</v>
      </c>
      <c r="G32" s="103"/>
      <c r="H32" s="96"/>
      <c r="I32" s="135"/>
      <c r="J32" s="103"/>
      <c r="K32" s="96"/>
      <c r="L32" s="131"/>
    </row>
    <row r="33" spans="1:12" s="18" customFormat="1" ht="13.5" thickTop="1">
      <c r="A33" s="99">
        <v>41944</v>
      </c>
      <c r="B33" s="99" t="s">
        <v>15</v>
      </c>
      <c r="C33" s="100" t="s">
        <v>47</v>
      </c>
      <c r="D33" s="101" t="s">
        <v>113</v>
      </c>
      <c r="E33" s="100" t="s">
        <v>13</v>
      </c>
      <c r="F33" s="109">
        <f t="shared" si="0"/>
        <v>41994</v>
      </c>
      <c r="G33" s="104"/>
      <c r="H33" s="96"/>
      <c r="I33" s="136"/>
      <c r="J33" s="103"/>
      <c r="K33" s="96"/>
      <c r="L33" s="131"/>
    </row>
    <row r="34" spans="1:12" s="18" customFormat="1" ht="13.5" thickBot="1">
      <c r="A34" s="94">
        <f>A33</f>
        <v>41944</v>
      </c>
      <c r="B34" s="94" t="s">
        <v>15</v>
      </c>
      <c r="C34" s="54" t="s">
        <v>48</v>
      </c>
      <c r="D34" s="95" t="s">
        <v>49</v>
      </c>
      <c r="E34" s="54" t="s">
        <v>13</v>
      </c>
      <c r="F34" s="110">
        <f t="shared" si="0"/>
        <v>41994</v>
      </c>
      <c r="G34" s="97"/>
      <c r="H34" s="96"/>
      <c r="I34" s="135"/>
      <c r="J34" s="103"/>
      <c r="K34" s="96"/>
      <c r="L34" s="131"/>
    </row>
    <row r="35" spans="1:12" s="18" customFormat="1" ht="13.5" thickTop="1">
      <c r="A35" s="99">
        <v>41974</v>
      </c>
      <c r="B35" s="99" t="s">
        <v>15</v>
      </c>
      <c r="C35" s="100" t="s">
        <v>118</v>
      </c>
      <c r="D35" s="101" t="s">
        <v>49</v>
      </c>
      <c r="E35" s="100" t="s">
        <v>13</v>
      </c>
      <c r="F35" s="111">
        <f>A35+50</f>
        <v>42024</v>
      </c>
      <c r="G35" s="96"/>
      <c r="H35" s="102"/>
      <c r="I35" s="135"/>
      <c r="J35" s="96"/>
      <c r="K35" s="102"/>
      <c r="L35" s="131"/>
    </row>
    <row r="36" spans="1:12" s="18" customFormat="1" ht="13.5" thickBot="1">
      <c r="A36" s="94">
        <f>A35</f>
        <v>41974</v>
      </c>
      <c r="B36" s="94" t="s">
        <v>119</v>
      </c>
      <c r="C36" s="54" t="s">
        <v>120</v>
      </c>
      <c r="D36" s="95" t="s">
        <v>17</v>
      </c>
      <c r="E36" s="18" t="s">
        <v>13</v>
      </c>
      <c r="F36" s="110">
        <f>A36+15</f>
        <v>41989</v>
      </c>
      <c r="G36" s="98"/>
      <c r="H36" s="97"/>
      <c r="I36" s="134"/>
      <c r="J36" s="98"/>
      <c r="K36" s="97"/>
      <c r="L36" s="131"/>
    </row>
    <row r="37" spans="1:12" ht="14.25" thickTop="1" thickBot="1">
      <c r="A37" s="113">
        <f>A35</f>
        <v>41974</v>
      </c>
      <c r="B37" s="113" t="s">
        <v>15</v>
      </c>
      <c r="C37" s="114" t="s">
        <v>44</v>
      </c>
      <c r="D37" s="115" t="s">
        <v>45</v>
      </c>
      <c r="E37" s="114" t="s">
        <v>13</v>
      </c>
      <c r="F37" s="117">
        <f>A37+50</f>
        <v>42024</v>
      </c>
      <c r="G37" s="129"/>
      <c r="H37" s="130"/>
      <c r="I37" s="137"/>
      <c r="J37" s="129"/>
      <c r="K37" s="130"/>
    </row>
    <row r="38" spans="1:12" ht="13.5" thickTop="1"/>
    <row r="39" spans="1:12">
      <c r="A39" s="94"/>
      <c r="B39" s="93"/>
      <c r="C39" s="54"/>
      <c r="D39" s="95"/>
      <c r="E39" s="18"/>
      <c r="F39" s="108"/>
    </row>
  </sheetData>
  <mergeCells count="3">
    <mergeCell ref="A1:L1"/>
    <mergeCell ref="G3:I3"/>
    <mergeCell ref="J3:K3"/>
  </mergeCells>
  <phoneticPr fontId="0" type="noConversion"/>
  <printOptions horizontalCentered="1" verticalCentered="1"/>
  <pageMargins left="0.75" right="0.75" top="1" bottom="1" header="0.5" footer="0.5"/>
  <pageSetup scale="95" orientation="landscape" horizontalDpi="300" verticalDpi="300" r:id="rId1"/>
  <headerFooter alignWithMargins="0">
    <oddFooter>&amp;L&amp;8&amp;D &amp;F-&amp;A&amp;C&amp;P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E32"/>
  <sheetViews>
    <sheetView workbookViewId="0">
      <selection activeCell="B8" sqref="B8"/>
    </sheetView>
  </sheetViews>
  <sheetFormatPr defaultRowHeight="12"/>
  <cols>
    <col min="1" max="1" width="11.5703125" customWidth="1"/>
    <col min="2" max="2" width="12.42578125" bestFit="1" customWidth="1"/>
    <col min="3" max="3" width="11.85546875" style="1" customWidth="1"/>
    <col min="4" max="4" width="15.5703125" style="144" customWidth="1"/>
    <col min="5" max="5" width="45.5703125" customWidth="1"/>
  </cols>
  <sheetData>
    <row r="1" spans="1:5" ht="12.75">
      <c r="A1" s="7" t="s">
        <v>53</v>
      </c>
      <c r="B1" s="2"/>
      <c r="C1" s="3"/>
      <c r="D1" s="124"/>
      <c r="E1" s="4"/>
    </row>
    <row r="2" spans="1:5" ht="12.75">
      <c r="A2" s="8"/>
      <c r="B2" s="2"/>
      <c r="C2" s="3"/>
      <c r="D2" s="124"/>
      <c r="E2" s="4"/>
    </row>
    <row r="3" spans="1:5" ht="12.75">
      <c r="A3" s="9" t="s">
        <v>54</v>
      </c>
      <c r="B3" s="10" t="s">
        <v>55</v>
      </c>
      <c r="C3" s="3"/>
      <c r="D3" s="124"/>
      <c r="E3" s="4"/>
    </row>
    <row r="4" spans="1:5" ht="12.75">
      <c r="A4" s="11" t="s">
        <v>56</v>
      </c>
      <c r="B4" s="12" t="s">
        <v>57</v>
      </c>
      <c r="C4" s="139" t="s">
        <v>58</v>
      </c>
      <c r="D4" s="143" t="s">
        <v>109</v>
      </c>
      <c r="E4" s="13" t="s">
        <v>59</v>
      </c>
    </row>
    <row r="5" spans="1:5">
      <c r="A5" s="118">
        <v>41649</v>
      </c>
      <c r="B5" s="150" t="s">
        <v>144</v>
      </c>
      <c r="C5" s="119" t="s">
        <v>134</v>
      </c>
      <c r="D5" s="141" t="s">
        <v>136</v>
      </c>
      <c r="E5" s="120" t="s">
        <v>138</v>
      </c>
    </row>
    <row r="6" spans="1:5">
      <c r="A6" s="121">
        <v>41686</v>
      </c>
      <c r="B6" s="151" t="s">
        <v>144</v>
      </c>
      <c r="C6" s="122" t="s">
        <v>134</v>
      </c>
      <c r="D6" s="127" t="s">
        <v>137</v>
      </c>
      <c r="E6" s="123" t="s">
        <v>139</v>
      </c>
    </row>
    <row r="7" spans="1:5" ht="24">
      <c r="A7" s="121">
        <v>41725</v>
      </c>
      <c r="B7" s="151" t="s">
        <v>145</v>
      </c>
      <c r="C7" s="122" t="s">
        <v>135</v>
      </c>
      <c r="D7" s="127" t="s">
        <v>140</v>
      </c>
      <c r="E7" s="123" t="s">
        <v>141</v>
      </c>
    </row>
    <row r="8" spans="1:5">
      <c r="A8" s="121"/>
      <c r="B8" s="122"/>
      <c r="C8" s="122"/>
      <c r="D8" s="127"/>
      <c r="E8" s="123"/>
    </row>
    <row r="9" spans="1:5">
      <c r="A9" s="121"/>
      <c r="B9" s="122"/>
      <c r="C9" s="122"/>
      <c r="D9" s="127"/>
      <c r="E9" s="123"/>
    </row>
    <row r="10" spans="1:5">
      <c r="A10" s="126"/>
      <c r="B10" s="127"/>
      <c r="C10" s="122"/>
      <c r="D10" s="127"/>
      <c r="E10" s="123"/>
    </row>
    <row r="11" spans="1:5">
      <c r="A11" s="121"/>
      <c r="B11" s="122"/>
      <c r="C11" s="122"/>
      <c r="D11" s="127"/>
      <c r="E11" s="123"/>
    </row>
    <row r="12" spans="1:5">
      <c r="A12" s="121"/>
      <c r="B12" s="122"/>
      <c r="C12" s="122"/>
      <c r="D12" s="127"/>
      <c r="E12" s="123"/>
    </row>
    <row r="13" spans="1:5">
      <c r="A13" s="121"/>
      <c r="B13" s="122"/>
      <c r="C13" s="122"/>
      <c r="D13" s="127"/>
      <c r="E13" s="123"/>
    </row>
    <row r="14" spans="1:5">
      <c r="A14" s="125"/>
      <c r="B14" s="122"/>
      <c r="C14" s="122"/>
      <c r="D14" s="127"/>
      <c r="E14" s="123"/>
    </row>
    <row r="15" spans="1:5">
      <c r="A15" s="125"/>
      <c r="B15" s="122"/>
      <c r="C15" s="122"/>
      <c r="D15" s="127"/>
      <c r="E15" s="123"/>
    </row>
    <row r="16" spans="1:5">
      <c r="A16" s="125"/>
      <c r="B16" s="122"/>
      <c r="C16" s="122"/>
      <c r="D16" s="127"/>
      <c r="E16" s="123"/>
    </row>
    <row r="17" spans="1:5">
      <c r="A17" s="125"/>
      <c r="B17" s="122"/>
      <c r="C17" s="122"/>
      <c r="D17" s="127"/>
      <c r="E17" s="123"/>
    </row>
    <row r="18" spans="1:5">
      <c r="A18" s="121"/>
      <c r="B18" s="122"/>
      <c r="C18" s="122"/>
      <c r="D18" s="127"/>
      <c r="E18" s="123"/>
    </row>
    <row r="19" spans="1:5">
      <c r="A19" s="14"/>
      <c r="B19" s="1"/>
      <c r="E19" s="6"/>
    </row>
    <row r="20" spans="1:5">
      <c r="A20" s="14"/>
      <c r="B20" s="1"/>
      <c r="E20" s="6"/>
    </row>
    <row r="21" spans="1:5">
      <c r="A21" s="14"/>
      <c r="B21" s="1"/>
      <c r="E21" s="6"/>
    </row>
    <row r="22" spans="1:5">
      <c r="A22" s="14"/>
      <c r="B22" s="1"/>
      <c r="E22" s="6"/>
    </row>
    <row r="23" spans="1:5">
      <c r="A23" s="14"/>
      <c r="B23" s="1"/>
      <c r="E23" s="6"/>
    </row>
    <row r="24" spans="1:5">
      <c r="A24" s="14"/>
      <c r="B24" s="1"/>
      <c r="E24" s="6"/>
    </row>
    <row r="25" spans="1:5">
      <c r="A25" s="14"/>
      <c r="B25" s="1"/>
      <c r="E25" s="6"/>
    </row>
    <row r="26" spans="1:5">
      <c r="A26" s="14"/>
      <c r="B26" s="1"/>
      <c r="E26" s="6"/>
    </row>
    <row r="27" spans="1:5">
      <c r="A27" s="14"/>
      <c r="B27" s="1"/>
      <c r="E27" s="6"/>
    </row>
    <row r="28" spans="1:5">
      <c r="A28" s="14"/>
      <c r="E28" s="6"/>
    </row>
    <row r="29" spans="1:5">
      <c r="A29" s="14"/>
      <c r="E29" s="6"/>
    </row>
    <row r="30" spans="1:5">
      <c r="A30" s="14"/>
      <c r="E30" s="6"/>
    </row>
    <row r="31" spans="1:5">
      <c r="A31" s="15"/>
      <c r="E31" s="6"/>
    </row>
    <row r="32" spans="1:5">
      <c r="A32" s="15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Footer>&amp;L&amp;D  &amp;F&amp;A&amp;C&amp;P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9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6" sqref="B6:M6"/>
    </sheetView>
  </sheetViews>
  <sheetFormatPr defaultColWidth="9" defaultRowHeight="12"/>
  <cols>
    <col min="1" max="1" width="20" style="16" customWidth="1"/>
    <col min="2" max="2" width="18.140625" style="16" customWidth="1"/>
    <col min="3" max="3" width="10.5703125" style="16" customWidth="1"/>
    <col min="4" max="4" width="9.5703125" style="16" customWidth="1"/>
    <col min="5" max="5" width="12.42578125" style="16" customWidth="1"/>
    <col min="6" max="8" width="9.5703125" style="16" customWidth="1"/>
    <col min="9" max="12" width="7.5703125" style="16" customWidth="1"/>
    <col min="13" max="13" width="8" style="16" bestFit="1" customWidth="1"/>
    <col min="14" max="16384" width="9" style="16"/>
  </cols>
  <sheetData>
    <row r="1" spans="1:16" ht="12.75">
      <c r="A1" s="149" t="s">
        <v>143</v>
      </c>
      <c r="I1" s="17"/>
      <c r="O1" s="18"/>
      <c r="P1" s="18"/>
    </row>
    <row r="2" spans="1:16" ht="12.75">
      <c r="A2" s="19" t="s">
        <v>60</v>
      </c>
      <c r="B2" s="20" t="s">
        <v>132</v>
      </c>
      <c r="C2" s="20">
        <v>2</v>
      </c>
      <c r="D2" s="20">
        <v>3</v>
      </c>
      <c r="E2" s="20" t="s">
        <v>133</v>
      </c>
      <c r="F2" s="20" t="s">
        <v>129</v>
      </c>
      <c r="G2" s="20" t="s">
        <v>61</v>
      </c>
      <c r="O2" s="18"/>
      <c r="P2" s="18"/>
    </row>
    <row r="3" spans="1:16" ht="12.75">
      <c r="A3" s="21" t="s">
        <v>62</v>
      </c>
      <c r="O3" s="18"/>
      <c r="P3" s="18"/>
    </row>
    <row r="4" spans="1:16" ht="12.7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5" t="s">
        <v>63</v>
      </c>
      <c r="P4" s="18"/>
    </row>
    <row r="5" spans="1:16" ht="12.75">
      <c r="A5" s="26" t="s">
        <v>107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9"/>
      <c r="P5" s="18"/>
    </row>
    <row r="6" spans="1:16" ht="12.75">
      <c r="A6" s="22" t="s">
        <v>64</v>
      </c>
      <c r="B6" s="30">
        <v>41640</v>
      </c>
      <c r="C6" s="30">
        <v>41684</v>
      </c>
      <c r="D6" s="30">
        <v>41728</v>
      </c>
      <c r="E6" s="30">
        <v>41772</v>
      </c>
      <c r="F6" s="30">
        <v>41816</v>
      </c>
      <c r="G6" s="30">
        <v>41860</v>
      </c>
      <c r="H6" s="30">
        <v>41904</v>
      </c>
      <c r="I6" s="30">
        <v>41948</v>
      </c>
      <c r="J6" s="30">
        <v>41992</v>
      </c>
      <c r="K6" s="30">
        <v>42036</v>
      </c>
      <c r="L6" s="30">
        <v>42080</v>
      </c>
      <c r="M6" s="30">
        <v>42124</v>
      </c>
      <c r="N6" s="28" t="s">
        <v>65</v>
      </c>
      <c r="O6" s="29"/>
      <c r="P6" s="18"/>
    </row>
    <row r="7" spans="1:16" ht="12.75">
      <c r="A7" s="16" t="s">
        <v>66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  <c r="M7" s="32"/>
      <c r="N7" s="32">
        <f t="shared" ref="N7:N12" si="0">SUM(B7:M7)</f>
        <v>0</v>
      </c>
      <c r="O7" s="33" t="e">
        <f>N7/$N$12</f>
        <v>#DIV/0!</v>
      </c>
      <c r="P7" s="18"/>
    </row>
    <row r="8" spans="1:16" ht="12.75">
      <c r="A8" s="16" t="s">
        <v>67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  <c r="N8" s="32">
        <f t="shared" si="0"/>
        <v>0</v>
      </c>
      <c r="O8" s="33" t="e">
        <f>N8/$N$12</f>
        <v>#DIV/0!</v>
      </c>
      <c r="P8" s="18"/>
    </row>
    <row r="9" spans="1:16" ht="12.75">
      <c r="A9" s="16" t="s">
        <v>68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  <c r="M9" s="32"/>
      <c r="N9" s="32">
        <f t="shared" si="0"/>
        <v>0</v>
      </c>
      <c r="O9" s="33" t="e">
        <f>N9/$N$12</f>
        <v>#DIV/0!</v>
      </c>
      <c r="P9" s="18"/>
    </row>
    <row r="10" spans="1:16" ht="12.75">
      <c r="A10" s="16" t="s">
        <v>69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2"/>
      <c r="N10" s="32">
        <f t="shared" si="0"/>
        <v>0</v>
      </c>
      <c r="O10" s="33" t="e">
        <f>N10/$N$12</f>
        <v>#DIV/0!</v>
      </c>
      <c r="P10" s="18"/>
    </row>
    <row r="11" spans="1:16" ht="12.75">
      <c r="A11" s="16" t="s">
        <v>70</v>
      </c>
      <c r="B11" s="34"/>
      <c r="C11" s="34"/>
      <c r="D11" s="34"/>
      <c r="E11" s="34"/>
      <c r="F11" s="34"/>
      <c r="G11" s="31"/>
      <c r="H11" s="34"/>
      <c r="I11" s="31"/>
      <c r="J11" s="31"/>
      <c r="K11" s="34"/>
      <c r="L11" s="35"/>
      <c r="M11" s="35"/>
      <c r="N11" s="35">
        <f t="shared" si="0"/>
        <v>0</v>
      </c>
      <c r="O11" s="36" t="e">
        <f>N11/$N$12</f>
        <v>#DIV/0!</v>
      </c>
      <c r="P11" s="18"/>
    </row>
    <row r="12" spans="1:16" ht="12.75">
      <c r="A12" s="16" t="s">
        <v>65</v>
      </c>
      <c r="B12" s="32">
        <f t="shared" ref="B12:M12" si="1">SUM(B7:B11)</f>
        <v>0</v>
      </c>
      <c r="C12" s="32">
        <f t="shared" si="1"/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0"/>
        <v>0</v>
      </c>
      <c r="O12" s="33" t="e">
        <f>SUM(O7:O11)</f>
        <v>#DIV/0!</v>
      </c>
      <c r="P12" s="18"/>
    </row>
    <row r="13" spans="1:16" ht="12.75">
      <c r="A13" s="37" t="s">
        <v>63</v>
      </c>
      <c r="B13" s="33" t="e">
        <f t="shared" ref="B13:N13" si="2">B12/$N$12</f>
        <v>#DIV/0!</v>
      </c>
      <c r="C13" s="33" t="e">
        <f t="shared" si="2"/>
        <v>#DIV/0!</v>
      </c>
      <c r="D13" s="33" t="e">
        <f t="shared" si="2"/>
        <v>#DIV/0!</v>
      </c>
      <c r="E13" s="33" t="e">
        <f t="shared" si="2"/>
        <v>#DIV/0!</v>
      </c>
      <c r="F13" s="33" t="e">
        <f t="shared" si="2"/>
        <v>#DIV/0!</v>
      </c>
      <c r="G13" s="33" t="e">
        <f t="shared" si="2"/>
        <v>#DIV/0!</v>
      </c>
      <c r="H13" s="33" t="e">
        <f t="shared" si="2"/>
        <v>#DIV/0!</v>
      </c>
      <c r="I13" s="33" t="e">
        <f t="shared" si="2"/>
        <v>#DIV/0!</v>
      </c>
      <c r="J13" s="33" t="e">
        <f t="shared" si="2"/>
        <v>#DIV/0!</v>
      </c>
      <c r="K13" s="33" t="e">
        <f t="shared" si="2"/>
        <v>#DIV/0!</v>
      </c>
      <c r="L13" s="33" t="e">
        <f t="shared" si="2"/>
        <v>#DIV/0!</v>
      </c>
      <c r="M13" s="33" t="e">
        <f t="shared" si="2"/>
        <v>#DIV/0!</v>
      </c>
      <c r="N13" s="33" t="e">
        <f t="shared" si="2"/>
        <v>#DIV/0!</v>
      </c>
      <c r="P13" s="18"/>
    </row>
    <row r="14" spans="1:16" ht="12.75">
      <c r="A14" s="38" t="s">
        <v>71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2">
        <f>SUM(B14:N14)</f>
        <v>0</v>
      </c>
      <c r="P14" s="18"/>
    </row>
    <row r="15" spans="1:16" ht="12.7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18"/>
      <c r="P15" s="18"/>
    </row>
    <row r="16" spans="1:16" ht="12.75">
      <c r="A16" s="22" t="s">
        <v>72</v>
      </c>
      <c r="B16" s="30">
        <f>$B$6</f>
        <v>41640</v>
      </c>
      <c r="C16" s="30">
        <f>$C$6</f>
        <v>41684</v>
      </c>
      <c r="D16" s="30">
        <f>$D$6</f>
        <v>41728</v>
      </c>
      <c r="E16" s="30">
        <f>$E$6</f>
        <v>41772</v>
      </c>
      <c r="F16" s="30">
        <f>$F$6</f>
        <v>41816</v>
      </c>
      <c r="G16" s="30">
        <f>$G$6</f>
        <v>41860</v>
      </c>
      <c r="H16" s="30">
        <f>$H$6</f>
        <v>41904</v>
      </c>
      <c r="I16" s="30">
        <f>$I$6</f>
        <v>41948</v>
      </c>
      <c r="J16" s="30">
        <f>$J$6</f>
        <v>41992</v>
      </c>
      <c r="K16" s="30">
        <f>$K$6</f>
        <v>42036</v>
      </c>
      <c r="L16" s="30">
        <f>$L$6</f>
        <v>42080</v>
      </c>
      <c r="M16" s="30">
        <f>$M$6</f>
        <v>42124</v>
      </c>
      <c r="N16" s="28" t="s">
        <v>65</v>
      </c>
      <c r="O16" s="40"/>
      <c r="P16" s="18"/>
    </row>
    <row r="17" spans="1:16" ht="12.75">
      <c r="A17" s="16" t="s">
        <v>73</v>
      </c>
      <c r="B17" s="41"/>
      <c r="C17" s="41"/>
      <c r="D17" s="41"/>
      <c r="E17" s="41"/>
      <c r="F17" s="41"/>
      <c r="G17" s="41"/>
      <c r="H17" s="42"/>
      <c r="I17" s="41"/>
      <c r="J17" s="42"/>
      <c r="K17" s="42"/>
      <c r="L17" s="41"/>
      <c r="M17" s="41"/>
      <c r="N17" s="32">
        <f t="shared" ref="N17:N26" si="3">SUM(B17:M17)</f>
        <v>0</v>
      </c>
      <c r="O17" s="33" t="e">
        <f t="shared" ref="O17:O26" si="4">N17/$N$27</f>
        <v>#DIV/0!</v>
      </c>
      <c r="P17" s="18"/>
    </row>
    <row r="18" spans="1:16" ht="12.75">
      <c r="A18" s="16" t="s">
        <v>74</v>
      </c>
      <c r="B18" s="41"/>
      <c r="C18" s="41"/>
      <c r="D18" s="41"/>
      <c r="E18" s="41"/>
      <c r="F18" s="41"/>
      <c r="G18" s="41"/>
      <c r="H18" s="42"/>
      <c r="I18" s="41"/>
      <c r="J18" s="42"/>
      <c r="K18" s="42"/>
      <c r="L18" s="41"/>
      <c r="M18" s="41"/>
      <c r="N18" s="32">
        <f t="shared" si="3"/>
        <v>0</v>
      </c>
      <c r="O18" s="33" t="e">
        <f t="shared" si="4"/>
        <v>#DIV/0!</v>
      </c>
      <c r="P18" s="18"/>
    </row>
    <row r="19" spans="1:16" ht="12.75">
      <c r="A19" s="16" t="s">
        <v>75</v>
      </c>
      <c r="B19" s="41"/>
      <c r="C19" s="41"/>
      <c r="D19" s="41"/>
      <c r="E19" s="41"/>
      <c r="F19" s="41"/>
      <c r="G19" s="41"/>
      <c r="H19" s="42"/>
      <c r="I19" s="41"/>
      <c r="J19" s="42"/>
      <c r="K19" s="42"/>
      <c r="L19" s="41"/>
      <c r="M19" s="41"/>
      <c r="N19" s="32">
        <f t="shared" si="3"/>
        <v>0</v>
      </c>
      <c r="O19" s="33" t="e">
        <f t="shared" si="4"/>
        <v>#DIV/0!</v>
      </c>
      <c r="P19" s="18"/>
    </row>
    <row r="20" spans="1:16" ht="12.75">
      <c r="A20" s="18" t="s">
        <v>76</v>
      </c>
      <c r="B20" s="41"/>
      <c r="C20" s="41"/>
      <c r="D20" s="41"/>
      <c r="E20" s="41"/>
      <c r="F20" s="41"/>
      <c r="G20" s="41"/>
      <c r="H20" s="42"/>
      <c r="I20" s="41"/>
      <c r="J20" s="42"/>
      <c r="K20" s="42"/>
      <c r="L20" s="41"/>
      <c r="M20" s="41"/>
      <c r="N20" s="32">
        <f t="shared" si="3"/>
        <v>0</v>
      </c>
      <c r="O20" s="33" t="e">
        <f t="shared" si="4"/>
        <v>#DIV/0!</v>
      </c>
      <c r="P20" s="18"/>
    </row>
    <row r="21" spans="1:16" ht="12.75">
      <c r="A21" s="18" t="s">
        <v>77</v>
      </c>
      <c r="B21" s="41"/>
      <c r="C21" s="41"/>
      <c r="D21" s="41"/>
      <c r="E21" s="41"/>
      <c r="F21" s="41"/>
      <c r="G21" s="41"/>
      <c r="H21" s="42"/>
      <c r="I21" s="41"/>
      <c r="J21" s="42"/>
      <c r="K21" s="42"/>
      <c r="L21" s="41"/>
      <c r="M21" s="41"/>
      <c r="N21" s="32">
        <f t="shared" si="3"/>
        <v>0</v>
      </c>
      <c r="O21" s="33" t="e">
        <f t="shared" si="4"/>
        <v>#DIV/0!</v>
      </c>
      <c r="P21" s="18"/>
    </row>
    <row r="22" spans="1:16" ht="12.75">
      <c r="A22" s="18" t="s">
        <v>78</v>
      </c>
      <c r="B22" s="41"/>
      <c r="C22" s="41"/>
      <c r="D22" s="41"/>
      <c r="E22" s="41"/>
      <c r="F22" s="41"/>
      <c r="G22" s="41"/>
      <c r="H22" s="42"/>
      <c r="I22" s="41"/>
      <c r="J22" s="42"/>
      <c r="K22" s="42"/>
      <c r="L22" s="41"/>
      <c r="M22" s="41"/>
      <c r="N22" s="32">
        <f t="shared" si="3"/>
        <v>0</v>
      </c>
      <c r="O22" s="33" t="e">
        <f t="shared" si="4"/>
        <v>#DIV/0!</v>
      </c>
      <c r="P22" s="18"/>
    </row>
    <row r="23" spans="1:16" ht="12.75">
      <c r="A23" s="18" t="s">
        <v>79</v>
      </c>
      <c r="B23" s="41"/>
      <c r="C23" s="41"/>
      <c r="D23" s="41"/>
      <c r="E23" s="41"/>
      <c r="F23" s="41"/>
      <c r="G23" s="41"/>
      <c r="H23" s="42"/>
      <c r="I23" s="41"/>
      <c r="J23" s="42"/>
      <c r="K23" s="42"/>
      <c r="L23" s="41"/>
      <c r="M23" s="41"/>
      <c r="N23" s="32">
        <f t="shared" si="3"/>
        <v>0</v>
      </c>
      <c r="O23" s="33" t="e">
        <f t="shared" si="4"/>
        <v>#DIV/0!</v>
      </c>
      <c r="P23" s="18"/>
    </row>
    <row r="24" spans="1:16" ht="12.75">
      <c r="A24" s="18" t="s">
        <v>48</v>
      </c>
      <c r="B24" s="41"/>
      <c r="C24" s="41"/>
      <c r="D24" s="41"/>
      <c r="E24" s="41"/>
      <c r="F24" s="41"/>
      <c r="G24" s="41"/>
      <c r="H24" s="42"/>
      <c r="I24" s="41"/>
      <c r="J24" s="42"/>
      <c r="K24" s="42"/>
      <c r="L24" s="41"/>
      <c r="M24" s="41"/>
      <c r="N24" s="32">
        <f t="shared" si="3"/>
        <v>0</v>
      </c>
      <c r="O24" s="33" t="e">
        <f t="shared" si="4"/>
        <v>#DIV/0!</v>
      </c>
      <c r="P24" s="18"/>
    </row>
    <row r="25" spans="1:16" ht="12.75">
      <c r="A25" s="18" t="s">
        <v>80</v>
      </c>
      <c r="B25" s="41"/>
      <c r="C25" s="41"/>
      <c r="D25" s="41"/>
      <c r="E25" s="41"/>
      <c r="F25" s="41"/>
      <c r="G25" s="41"/>
      <c r="H25" s="42"/>
      <c r="I25" s="41"/>
      <c r="J25" s="42"/>
      <c r="K25" s="42"/>
      <c r="L25" s="41"/>
      <c r="M25" s="41"/>
      <c r="N25" s="32">
        <f t="shared" si="3"/>
        <v>0</v>
      </c>
      <c r="O25" s="33" t="e">
        <f t="shared" si="4"/>
        <v>#DIV/0!</v>
      </c>
      <c r="P25" s="18"/>
    </row>
    <row r="26" spans="1:16" ht="12.75">
      <c r="A26" s="18" t="s">
        <v>104</v>
      </c>
      <c r="B26" s="43"/>
      <c r="C26" s="43"/>
      <c r="D26" s="43"/>
      <c r="E26" s="43"/>
      <c r="F26" s="43"/>
      <c r="G26" s="43"/>
      <c r="H26" s="42"/>
      <c r="I26" s="43"/>
      <c r="J26" s="42"/>
      <c r="K26" s="42"/>
      <c r="L26" s="43"/>
      <c r="M26" s="41"/>
      <c r="N26" s="32">
        <f t="shared" si="3"/>
        <v>0</v>
      </c>
      <c r="O26" s="33" t="e">
        <f t="shared" si="4"/>
        <v>#DIV/0!</v>
      </c>
      <c r="P26" s="18"/>
    </row>
    <row r="27" spans="1:16" ht="12.75">
      <c r="A27" s="16" t="s">
        <v>65</v>
      </c>
      <c r="B27" s="41">
        <f t="shared" ref="B27:O27" si="5">SUM(B17:B26)</f>
        <v>0</v>
      </c>
      <c r="C27" s="41">
        <f t="shared" si="5"/>
        <v>0</v>
      </c>
      <c r="D27" s="41">
        <f t="shared" si="5"/>
        <v>0</v>
      </c>
      <c r="E27" s="41">
        <f t="shared" si="5"/>
        <v>0</v>
      </c>
      <c r="F27" s="41">
        <f t="shared" si="5"/>
        <v>0</v>
      </c>
      <c r="G27" s="41">
        <f t="shared" si="5"/>
        <v>0</v>
      </c>
      <c r="H27" s="41">
        <f t="shared" si="5"/>
        <v>0</v>
      </c>
      <c r="I27" s="41">
        <f t="shared" si="5"/>
        <v>0</v>
      </c>
      <c r="J27" s="41">
        <f t="shared" si="5"/>
        <v>0</v>
      </c>
      <c r="K27" s="41">
        <f t="shared" si="5"/>
        <v>0</v>
      </c>
      <c r="L27" s="41">
        <f t="shared" si="5"/>
        <v>0</v>
      </c>
      <c r="M27" s="41">
        <f t="shared" si="5"/>
        <v>0</v>
      </c>
      <c r="N27" s="41">
        <f t="shared" si="5"/>
        <v>0</v>
      </c>
      <c r="O27" s="44" t="e">
        <f t="shared" si="5"/>
        <v>#DIV/0!</v>
      </c>
      <c r="P27" s="18"/>
    </row>
    <row r="28" spans="1:16" ht="12.75">
      <c r="A28" s="37" t="s">
        <v>63</v>
      </c>
      <c r="B28" s="33" t="e">
        <f t="shared" ref="B28:N28" si="6">B27/$N$27</f>
        <v>#DIV/0!</v>
      </c>
      <c r="C28" s="33" t="e">
        <f t="shared" si="6"/>
        <v>#DIV/0!</v>
      </c>
      <c r="D28" s="33" t="e">
        <f t="shared" si="6"/>
        <v>#DIV/0!</v>
      </c>
      <c r="E28" s="33" t="e">
        <f t="shared" si="6"/>
        <v>#DIV/0!</v>
      </c>
      <c r="F28" s="33" t="e">
        <f t="shared" si="6"/>
        <v>#DIV/0!</v>
      </c>
      <c r="G28" s="33" t="e">
        <f t="shared" si="6"/>
        <v>#DIV/0!</v>
      </c>
      <c r="H28" s="33" t="e">
        <f t="shared" si="6"/>
        <v>#DIV/0!</v>
      </c>
      <c r="I28" s="33" t="e">
        <f t="shared" si="6"/>
        <v>#DIV/0!</v>
      </c>
      <c r="J28" s="33" t="e">
        <f t="shared" si="6"/>
        <v>#DIV/0!</v>
      </c>
      <c r="K28" s="33" t="e">
        <f t="shared" si="6"/>
        <v>#DIV/0!</v>
      </c>
      <c r="L28" s="33" t="e">
        <f t="shared" si="6"/>
        <v>#DIV/0!</v>
      </c>
      <c r="M28" s="33" t="e">
        <f t="shared" si="6"/>
        <v>#DIV/0!</v>
      </c>
      <c r="N28" s="33" t="e">
        <f t="shared" si="6"/>
        <v>#DIV/0!</v>
      </c>
      <c r="O28" s="33"/>
      <c r="P28" s="18"/>
    </row>
    <row r="29" spans="1:16" ht="12.75">
      <c r="A29" s="38" t="s">
        <v>71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2">
        <f>SUM(B29:N29)</f>
        <v>0</v>
      </c>
      <c r="P29" s="18"/>
    </row>
    <row r="30" spans="1:16" ht="12.7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18"/>
    </row>
    <row r="31" spans="1:16" ht="12.75">
      <c r="A31" s="26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33"/>
      <c r="P31" s="18"/>
    </row>
    <row r="32" spans="1:16" ht="12.75">
      <c r="A32" s="22" t="s">
        <v>64</v>
      </c>
      <c r="B32" s="30">
        <f>$B$6</f>
        <v>41640</v>
      </c>
      <c r="C32" s="30">
        <f>$C$6</f>
        <v>41684</v>
      </c>
      <c r="D32" s="30">
        <f>$D$6</f>
        <v>41728</v>
      </c>
      <c r="E32" s="30">
        <f>$E$6</f>
        <v>41772</v>
      </c>
      <c r="F32" s="30">
        <f>$F$6</f>
        <v>41816</v>
      </c>
      <c r="G32" s="30">
        <f>$G$6</f>
        <v>41860</v>
      </c>
      <c r="H32" s="30">
        <f>$H$6</f>
        <v>41904</v>
      </c>
      <c r="I32" s="30">
        <f>$I$6</f>
        <v>41948</v>
      </c>
      <c r="J32" s="30">
        <f>$J$6</f>
        <v>41992</v>
      </c>
      <c r="K32" s="30">
        <f>$K$6</f>
        <v>42036</v>
      </c>
      <c r="L32" s="30">
        <f>$L$6</f>
        <v>42080</v>
      </c>
      <c r="M32" s="30">
        <f>$M$6</f>
        <v>42124</v>
      </c>
      <c r="N32" s="28" t="s">
        <v>65</v>
      </c>
      <c r="O32" s="18"/>
      <c r="P32" s="18"/>
    </row>
    <row r="33" spans="1:16" ht="12.75">
      <c r="A33" s="16" t="str">
        <f>A7</f>
        <v>Denial Reason</v>
      </c>
      <c r="B33" s="41"/>
      <c r="C33" s="41"/>
      <c r="D33" s="41"/>
      <c r="E33" s="41"/>
      <c r="F33" s="41"/>
      <c r="G33" s="42"/>
      <c r="H33" s="41"/>
      <c r="I33" s="42"/>
      <c r="J33" s="42"/>
      <c r="K33" s="41"/>
      <c r="L33" s="41"/>
      <c r="M33" s="41"/>
      <c r="N33" s="32">
        <f>SUM(B33:M33)</f>
        <v>0</v>
      </c>
      <c r="O33" s="33" t="e">
        <f>N33/$N$38</f>
        <v>#DIV/0!</v>
      </c>
      <c r="P33" s="18"/>
    </row>
    <row r="34" spans="1:16" ht="12.75">
      <c r="A34" s="16" t="str">
        <f t="shared" ref="A34:A39" si="7">A8</f>
        <v>Lender's Add.</v>
      </c>
      <c r="B34" s="41"/>
      <c r="C34" s="41"/>
      <c r="D34" s="41"/>
      <c r="E34" s="41"/>
      <c r="F34" s="41"/>
      <c r="G34" s="42"/>
      <c r="H34" s="41"/>
      <c r="I34" s="42"/>
      <c r="J34" s="42"/>
      <c r="K34" s="41"/>
      <c r="L34" s="41"/>
      <c r="M34" s="41"/>
      <c r="N34" s="32">
        <f>SUM(B34:M34)</f>
        <v>0</v>
      </c>
      <c r="O34" s="33" t="e">
        <f>N34/$N$38</f>
        <v>#DIV/0!</v>
      </c>
      <c r="P34" s="18"/>
    </row>
    <row r="35" spans="1:16" ht="12.75">
      <c r="A35" s="16" t="str">
        <f t="shared" si="7"/>
        <v>Timing</v>
      </c>
      <c r="B35" s="41"/>
      <c r="C35" s="41"/>
      <c r="D35" s="41"/>
      <c r="E35" s="41"/>
      <c r="F35" s="41"/>
      <c r="G35" s="42"/>
      <c r="H35" s="41"/>
      <c r="I35" s="42"/>
      <c r="J35" s="42"/>
      <c r="K35" s="41"/>
      <c r="L35" s="41"/>
      <c r="M35" s="41"/>
      <c r="N35" s="32">
        <f>SUM(B35:M35)</f>
        <v>0</v>
      </c>
      <c r="O35" s="33" t="e">
        <f>N35/$N$38</f>
        <v>#DIV/0!</v>
      </c>
      <c r="P35" s="18"/>
    </row>
    <row r="36" spans="1:16" ht="12.75">
      <c r="A36" s="16" t="str">
        <f t="shared" si="7"/>
        <v>FCRA</v>
      </c>
      <c r="B36" s="41"/>
      <c r="C36" s="41"/>
      <c r="D36" s="41"/>
      <c r="E36" s="41"/>
      <c r="F36" s="41"/>
      <c r="G36" s="42"/>
      <c r="H36" s="41"/>
      <c r="I36" s="42"/>
      <c r="J36" s="42"/>
      <c r="K36" s="41"/>
      <c r="L36" s="41"/>
      <c r="M36" s="41"/>
      <c r="N36" s="32">
        <f>SUM(B36:M36)</f>
        <v>0</v>
      </c>
      <c r="O36" s="33" t="e">
        <f>N36/$N$38</f>
        <v>#DIV/0!</v>
      </c>
      <c r="P36" s="18"/>
    </row>
    <row r="37" spans="1:16" ht="12.75">
      <c r="A37" s="16" t="str">
        <f t="shared" si="7"/>
        <v>Other</v>
      </c>
      <c r="B37" s="43"/>
      <c r="C37" s="43"/>
      <c r="D37" s="43"/>
      <c r="E37" s="43"/>
      <c r="F37" s="43"/>
      <c r="G37" s="42"/>
      <c r="H37" s="43"/>
      <c r="I37" s="42"/>
      <c r="J37" s="42"/>
      <c r="K37" s="43"/>
      <c r="L37" s="43"/>
      <c r="M37" s="43"/>
      <c r="N37" s="32">
        <f>SUM(B37:M37)</f>
        <v>0</v>
      </c>
      <c r="O37" s="36" t="e">
        <f>N37/$N$38</f>
        <v>#DIV/0!</v>
      </c>
      <c r="P37" s="18"/>
    </row>
    <row r="38" spans="1:16" ht="12.75">
      <c r="A38" s="16" t="str">
        <f t="shared" si="7"/>
        <v>TOTAL</v>
      </c>
      <c r="B38" s="32">
        <f t="shared" ref="B38:O38" si="8">SUM(B33:B37)</f>
        <v>0</v>
      </c>
      <c r="C38" s="32">
        <f t="shared" si="8"/>
        <v>0</v>
      </c>
      <c r="D38" s="32">
        <f t="shared" si="8"/>
        <v>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3" t="e">
        <f t="shared" si="8"/>
        <v>#DIV/0!</v>
      </c>
      <c r="P38" s="18"/>
    </row>
    <row r="39" spans="1:16" ht="12.75">
      <c r="A39" s="16" t="str">
        <f t="shared" si="7"/>
        <v>% to TOTAL</v>
      </c>
      <c r="B39" s="33" t="e">
        <f t="shared" ref="B39:N39" si="9">B38/$N$38</f>
        <v>#DIV/0!</v>
      </c>
      <c r="C39" s="33" t="e">
        <f t="shared" si="9"/>
        <v>#DIV/0!</v>
      </c>
      <c r="D39" s="33" t="e">
        <f t="shared" si="9"/>
        <v>#DIV/0!</v>
      </c>
      <c r="E39" s="33" t="e">
        <f t="shared" si="9"/>
        <v>#DIV/0!</v>
      </c>
      <c r="F39" s="33" t="e">
        <f t="shared" si="9"/>
        <v>#DIV/0!</v>
      </c>
      <c r="G39" s="33" t="e">
        <f t="shared" si="9"/>
        <v>#DIV/0!</v>
      </c>
      <c r="H39" s="33" t="e">
        <f t="shared" si="9"/>
        <v>#DIV/0!</v>
      </c>
      <c r="I39" s="33" t="e">
        <f t="shared" si="9"/>
        <v>#DIV/0!</v>
      </c>
      <c r="J39" s="33" t="e">
        <f t="shared" si="9"/>
        <v>#DIV/0!</v>
      </c>
      <c r="K39" s="33" t="e">
        <f t="shared" si="9"/>
        <v>#DIV/0!</v>
      </c>
      <c r="L39" s="33" t="e">
        <f t="shared" si="9"/>
        <v>#DIV/0!</v>
      </c>
      <c r="M39" s="33" t="e">
        <f t="shared" si="9"/>
        <v>#DIV/0!</v>
      </c>
      <c r="N39" s="33" t="e">
        <f t="shared" si="9"/>
        <v>#DIV/0!</v>
      </c>
      <c r="O39" s="18"/>
      <c r="P39" s="18"/>
    </row>
    <row r="40" spans="1:16" ht="12.75">
      <c r="A40" s="38" t="s">
        <v>71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2">
        <f>SUM(B40:N40)</f>
        <v>0</v>
      </c>
      <c r="P40" s="18"/>
    </row>
    <row r="41" spans="1:16" ht="12.7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18"/>
      <c r="P41" s="18"/>
    </row>
    <row r="42" spans="1:16" ht="12.75">
      <c r="A42" s="22" t="s">
        <v>72</v>
      </c>
      <c r="B42" s="30">
        <f>$B$6</f>
        <v>41640</v>
      </c>
      <c r="C42" s="30">
        <f>$C$6</f>
        <v>41684</v>
      </c>
      <c r="D42" s="30">
        <f>$D$6</f>
        <v>41728</v>
      </c>
      <c r="E42" s="30">
        <f>$E$6</f>
        <v>41772</v>
      </c>
      <c r="F42" s="30">
        <f>$F$6</f>
        <v>41816</v>
      </c>
      <c r="G42" s="30">
        <f>$G$6</f>
        <v>41860</v>
      </c>
      <c r="H42" s="30">
        <f>$H$6</f>
        <v>41904</v>
      </c>
      <c r="I42" s="30">
        <f>$I$6</f>
        <v>41948</v>
      </c>
      <c r="J42" s="30">
        <f>$J$6</f>
        <v>41992</v>
      </c>
      <c r="K42" s="30">
        <f>$K$6</f>
        <v>42036</v>
      </c>
      <c r="L42" s="30">
        <f>$L$6</f>
        <v>42080</v>
      </c>
      <c r="M42" s="30">
        <f>$M$6</f>
        <v>42124</v>
      </c>
      <c r="N42" s="28" t="s">
        <v>65</v>
      </c>
      <c r="O42" s="33"/>
      <c r="P42" s="18"/>
    </row>
    <row r="43" spans="1:16" ht="12.75">
      <c r="A43" s="16" t="str">
        <f>A17</f>
        <v>1st Pmt. Date</v>
      </c>
      <c r="B43" s="41"/>
      <c r="C43" s="41"/>
      <c r="D43" s="41"/>
      <c r="E43" s="41"/>
      <c r="F43" s="41"/>
      <c r="G43" s="41"/>
      <c r="H43" s="42"/>
      <c r="I43" s="41"/>
      <c r="J43" s="42"/>
      <c r="K43" s="42"/>
      <c r="L43" s="41"/>
      <c r="M43" s="41"/>
      <c r="N43" s="32">
        <f t="shared" ref="N43:N52" si="10">SUM(B43:M43)</f>
        <v>0</v>
      </c>
      <c r="O43" s="33" t="e">
        <f t="shared" ref="O43:O51" si="11">N43/$N$53</f>
        <v>#DIV/0!</v>
      </c>
      <c r="P43" s="18"/>
    </row>
    <row r="44" spans="1:16" ht="12.75">
      <c r="A44" s="16" t="str">
        <f t="shared" ref="A44:A55" si="12">A18</f>
        <v>APR/FC Error</v>
      </c>
      <c r="B44" s="41"/>
      <c r="C44" s="41"/>
      <c r="D44" s="41"/>
      <c r="E44" s="41"/>
      <c r="F44" s="41"/>
      <c r="G44" s="41"/>
      <c r="H44" s="42"/>
      <c r="I44" s="41"/>
      <c r="J44" s="42"/>
      <c r="K44" s="42"/>
      <c r="L44" s="41"/>
      <c r="M44" s="41"/>
      <c r="N44" s="32">
        <f t="shared" si="10"/>
        <v>0</v>
      </c>
      <c r="O44" s="33" t="e">
        <f t="shared" si="11"/>
        <v>#DIV/0!</v>
      </c>
      <c r="P44" s="18"/>
    </row>
    <row r="45" spans="1:16" ht="12.75">
      <c r="A45" s="16" t="str">
        <f t="shared" si="12"/>
        <v>Itemization</v>
      </c>
      <c r="B45" s="41"/>
      <c r="C45" s="41"/>
      <c r="D45" s="41"/>
      <c r="E45" s="41"/>
      <c r="F45" s="41"/>
      <c r="G45" s="41"/>
      <c r="H45" s="42"/>
      <c r="I45" s="41"/>
      <c r="J45" s="42"/>
      <c r="K45" s="42"/>
      <c r="L45" s="41"/>
      <c r="M45" s="41"/>
      <c r="N45" s="32">
        <f t="shared" si="10"/>
        <v>0</v>
      </c>
      <c r="O45" s="33" t="e">
        <f t="shared" si="11"/>
        <v>#DIV/0!</v>
      </c>
      <c r="P45" s="18"/>
    </row>
    <row r="46" spans="1:16" ht="12.75">
      <c r="A46" s="16" t="str">
        <f t="shared" si="12"/>
        <v>PrePaid FC</v>
      </c>
      <c r="B46" s="41"/>
      <c r="C46" s="41"/>
      <c r="D46" s="41"/>
      <c r="E46" s="41"/>
      <c r="F46" s="41"/>
      <c r="G46" s="41"/>
      <c r="H46" s="42"/>
      <c r="I46" s="41"/>
      <c r="J46" s="42"/>
      <c r="K46" s="42"/>
      <c r="L46" s="41"/>
      <c r="M46" s="41"/>
      <c r="N46" s="32">
        <f t="shared" si="10"/>
        <v>0</v>
      </c>
      <c r="O46" s="33" t="e">
        <f t="shared" si="11"/>
        <v>#DIV/0!</v>
      </c>
      <c r="P46" s="18"/>
    </row>
    <row r="47" spans="1:16" ht="12.75">
      <c r="A47" s="16" t="str">
        <f t="shared" si="12"/>
        <v>Req. Deposit</v>
      </c>
      <c r="B47" s="41"/>
      <c r="C47" s="41"/>
      <c r="D47" s="41"/>
      <c r="E47" s="41"/>
      <c r="F47" s="41"/>
      <c r="G47" s="41"/>
      <c r="H47" s="42"/>
      <c r="I47" s="41"/>
      <c r="J47" s="42"/>
      <c r="K47" s="42"/>
      <c r="L47" s="41"/>
      <c r="M47" s="41"/>
      <c r="N47" s="32">
        <f t="shared" si="10"/>
        <v>0</v>
      </c>
      <c r="O47" s="33" t="e">
        <f t="shared" si="11"/>
        <v>#DIV/0!</v>
      </c>
      <c r="P47" s="18"/>
    </row>
    <row r="48" spans="1:16" ht="12.75">
      <c r="A48" s="16" t="str">
        <f t="shared" si="12"/>
        <v>Signed-Credit Ins.</v>
      </c>
      <c r="B48" s="41"/>
      <c r="C48" s="41"/>
      <c r="D48" s="41"/>
      <c r="E48" s="41"/>
      <c r="F48" s="41"/>
      <c r="G48" s="41"/>
      <c r="H48" s="42"/>
      <c r="I48" s="41"/>
      <c r="J48" s="42"/>
      <c r="K48" s="42"/>
      <c r="L48" s="41"/>
      <c r="M48" s="41"/>
      <c r="N48" s="32">
        <f t="shared" si="10"/>
        <v>0</v>
      </c>
      <c r="O48" s="33" t="e">
        <f t="shared" si="11"/>
        <v>#DIV/0!</v>
      </c>
      <c r="P48" s="18"/>
    </row>
    <row r="49" spans="1:16" ht="12.75">
      <c r="A49" s="16" t="str">
        <f t="shared" si="12"/>
        <v>Timing of Discl.</v>
      </c>
      <c r="B49" s="41"/>
      <c r="C49" s="41"/>
      <c r="D49" s="41"/>
      <c r="E49" s="41"/>
      <c r="F49" s="41"/>
      <c r="G49" s="41"/>
      <c r="H49" s="42"/>
      <c r="I49" s="41"/>
      <c r="J49" s="42"/>
      <c r="K49" s="42"/>
      <c r="L49" s="41"/>
      <c r="M49" s="41"/>
      <c r="N49" s="32">
        <f t="shared" si="10"/>
        <v>0</v>
      </c>
      <c r="O49" s="33" t="e">
        <f t="shared" si="11"/>
        <v>#DIV/0!</v>
      </c>
      <c r="P49" s="18"/>
    </row>
    <row r="50" spans="1:16" ht="12.75">
      <c r="A50" s="16" t="str">
        <f t="shared" si="12"/>
        <v>RESPA</v>
      </c>
      <c r="B50" s="41"/>
      <c r="C50" s="41"/>
      <c r="D50" s="41"/>
      <c r="E50" s="41"/>
      <c r="F50" s="41"/>
      <c r="G50" s="41"/>
      <c r="H50" s="42"/>
      <c r="I50" s="41"/>
      <c r="J50" s="42"/>
      <c r="K50" s="42"/>
      <c r="L50" s="41"/>
      <c r="M50" s="41"/>
      <c r="N50" s="32">
        <f t="shared" si="10"/>
        <v>0</v>
      </c>
      <c r="O50" s="33" t="e">
        <f t="shared" si="11"/>
        <v>#DIV/0!</v>
      </c>
      <c r="P50" s="18"/>
    </row>
    <row r="51" spans="1:16" ht="12.75">
      <c r="A51" s="16" t="str">
        <f t="shared" si="12"/>
        <v>Fair Hsg.</v>
      </c>
      <c r="B51" s="41"/>
      <c r="C51" s="41"/>
      <c r="D51" s="41"/>
      <c r="E51" s="41"/>
      <c r="F51" s="41"/>
      <c r="G51" s="41"/>
      <c r="H51" s="42"/>
      <c r="I51" s="41"/>
      <c r="J51" s="42"/>
      <c r="K51" s="42"/>
      <c r="L51" s="41"/>
      <c r="M51" s="41"/>
      <c r="N51" s="32">
        <f t="shared" si="10"/>
        <v>0</v>
      </c>
      <c r="O51" s="33" t="e">
        <f t="shared" si="11"/>
        <v>#DIV/0!</v>
      </c>
      <c r="P51" s="18"/>
    </row>
    <row r="52" spans="1:16" ht="12.75">
      <c r="A52" s="16" t="str">
        <f t="shared" si="12"/>
        <v>Other Reg Z</v>
      </c>
      <c r="B52" s="43"/>
      <c r="C52" s="43"/>
      <c r="D52" s="43"/>
      <c r="E52" s="43"/>
      <c r="F52" s="43"/>
      <c r="G52" s="43"/>
      <c r="H52" s="42"/>
      <c r="I52" s="43"/>
      <c r="J52" s="42"/>
      <c r="K52" s="42"/>
      <c r="L52" s="43"/>
      <c r="M52" s="43"/>
      <c r="N52" s="35">
        <f t="shared" si="10"/>
        <v>0</v>
      </c>
      <c r="O52" s="36" t="e">
        <f>SUM(O42:O48)</f>
        <v>#DIV/0!</v>
      </c>
      <c r="P52" s="18"/>
    </row>
    <row r="53" spans="1:16" ht="12.75">
      <c r="A53" s="16" t="str">
        <f t="shared" si="12"/>
        <v>TOTAL</v>
      </c>
      <c r="B53" s="41">
        <f t="shared" ref="B53:O53" si="13">SUM(B43:B52)</f>
        <v>0</v>
      </c>
      <c r="C53" s="41">
        <f t="shared" si="13"/>
        <v>0</v>
      </c>
      <c r="D53" s="41">
        <f t="shared" si="13"/>
        <v>0</v>
      </c>
      <c r="E53" s="41">
        <f t="shared" si="13"/>
        <v>0</v>
      </c>
      <c r="F53" s="41">
        <f t="shared" si="13"/>
        <v>0</v>
      </c>
      <c r="G53" s="41">
        <f t="shared" si="13"/>
        <v>0</v>
      </c>
      <c r="H53" s="41">
        <f t="shared" si="13"/>
        <v>0</v>
      </c>
      <c r="I53" s="41">
        <f t="shared" si="13"/>
        <v>0</v>
      </c>
      <c r="J53" s="41">
        <f t="shared" si="13"/>
        <v>0</v>
      </c>
      <c r="K53" s="41">
        <f t="shared" si="13"/>
        <v>0</v>
      </c>
      <c r="L53" s="41">
        <f t="shared" si="13"/>
        <v>0</v>
      </c>
      <c r="M53" s="41">
        <f t="shared" si="13"/>
        <v>0</v>
      </c>
      <c r="N53" s="41">
        <f t="shared" si="13"/>
        <v>0</v>
      </c>
      <c r="O53" s="47" t="e">
        <f t="shared" si="13"/>
        <v>#DIV/0!</v>
      </c>
      <c r="P53" s="18"/>
    </row>
    <row r="54" spans="1:16" ht="12.75">
      <c r="A54" s="16" t="str">
        <f t="shared" si="12"/>
        <v>% to TOTAL</v>
      </c>
      <c r="B54" s="33" t="e">
        <f t="shared" ref="B54:N54" si="14">B53/$N$53</f>
        <v>#DIV/0!</v>
      </c>
      <c r="C54" s="33" t="e">
        <f t="shared" si="14"/>
        <v>#DIV/0!</v>
      </c>
      <c r="D54" s="33" t="e">
        <f t="shared" si="14"/>
        <v>#DIV/0!</v>
      </c>
      <c r="E54" s="33" t="e">
        <f t="shared" si="14"/>
        <v>#DIV/0!</v>
      </c>
      <c r="F54" s="33" t="e">
        <f t="shared" si="14"/>
        <v>#DIV/0!</v>
      </c>
      <c r="G54" s="33" t="e">
        <f t="shared" si="14"/>
        <v>#DIV/0!</v>
      </c>
      <c r="H54" s="33" t="e">
        <f t="shared" si="14"/>
        <v>#DIV/0!</v>
      </c>
      <c r="I54" s="33" t="e">
        <f t="shared" si="14"/>
        <v>#DIV/0!</v>
      </c>
      <c r="J54" s="33" t="e">
        <f t="shared" si="14"/>
        <v>#DIV/0!</v>
      </c>
      <c r="K54" s="33" t="e">
        <f t="shared" si="14"/>
        <v>#DIV/0!</v>
      </c>
      <c r="L54" s="33" t="e">
        <f t="shared" si="14"/>
        <v>#DIV/0!</v>
      </c>
      <c r="M54" s="33" t="e">
        <f t="shared" si="14"/>
        <v>#DIV/0!</v>
      </c>
      <c r="N54" s="33" t="e">
        <f t="shared" si="14"/>
        <v>#DIV/0!</v>
      </c>
      <c r="O54" s="18"/>
      <c r="P54" s="18"/>
    </row>
    <row r="55" spans="1:16" ht="12.75">
      <c r="A55" s="16" t="str">
        <f t="shared" si="12"/>
        <v>Total Sample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2">
        <f>SUM(B55:N55)</f>
        <v>0</v>
      </c>
      <c r="P55" s="18"/>
    </row>
    <row r="56" spans="1:1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18"/>
    </row>
    <row r="57" spans="1:16" ht="12.75">
      <c r="A57" s="26" t="s">
        <v>105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41"/>
      <c r="O57" s="33"/>
    </row>
    <row r="58" spans="1:16" ht="12.75">
      <c r="A58" s="22" t="s">
        <v>64</v>
      </c>
      <c r="B58" s="30">
        <f>$B$6</f>
        <v>41640</v>
      </c>
      <c r="C58" s="30">
        <f>$C$6</f>
        <v>41684</v>
      </c>
      <c r="D58" s="30">
        <f>$D$6</f>
        <v>41728</v>
      </c>
      <c r="E58" s="30">
        <f>$E$6</f>
        <v>41772</v>
      </c>
      <c r="F58" s="30">
        <f>$F$6</f>
        <v>41816</v>
      </c>
      <c r="G58" s="30">
        <f>$G$6</f>
        <v>41860</v>
      </c>
      <c r="H58" s="30">
        <f>$H$6</f>
        <v>41904</v>
      </c>
      <c r="I58" s="30">
        <f>$I$6</f>
        <v>41948</v>
      </c>
      <c r="J58" s="30">
        <f>$J$6</f>
        <v>41992</v>
      </c>
      <c r="K58" s="30">
        <f>$K$6</f>
        <v>42036</v>
      </c>
      <c r="L58" s="30">
        <f>$L$6</f>
        <v>42080</v>
      </c>
      <c r="M58" s="30">
        <f>$M$6</f>
        <v>42124</v>
      </c>
      <c r="N58" s="28" t="s">
        <v>65</v>
      </c>
      <c r="O58" s="18"/>
    </row>
    <row r="59" spans="1:16">
      <c r="A59" s="16" t="str">
        <f>A7</f>
        <v>Denial Reason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32">
        <f>SUM(B59:M59)</f>
        <v>0</v>
      </c>
      <c r="O59" s="33" t="e">
        <f>N59/$N$64</f>
        <v>#DIV/0!</v>
      </c>
    </row>
    <row r="60" spans="1:16">
      <c r="A60" s="16" t="str">
        <f t="shared" ref="A60:A65" si="15">A8</f>
        <v>Lender's Add.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32">
        <f>SUM(B60:M60)</f>
        <v>0</v>
      </c>
      <c r="O60" s="33" t="e">
        <f>N60/$N$64</f>
        <v>#DIV/0!</v>
      </c>
    </row>
    <row r="61" spans="1:16">
      <c r="A61" s="16" t="str">
        <f t="shared" si="15"/>
        <v>Timing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2">
        <f>SUM(B61:M61)</f>
        <v>0</v>
      </c>
      <c r="O61" s="33" t="e">
        <f>N61/$N$64</f>
        <v>#DIV/0!</v>
      </c>
    </row>
    <row r="62" spans="1:16">
      <c r="A62" s="16" t="str">
        <f t="shared" si="15"/>
        <v>FCRA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32">
        <f>SUM(B62:M62)</f>
        <v>0</v>
      </c>
      <c r="O62" s="33" t="e">
        <f>N62/$N$64</f>
        <v>#DIV/0!</v>
      </c>
    </row>
    <row r="63" spans="1:16">
      <c r="A63" s="16" t="str">
        <f t="shared" si="15"/>
        <v>Other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35">
        <f>SUM(B63:M63)</f>
        <v>0</v>
      </c>
      <c r="O63" s="36" t="e">
        <f>N63/$N$64</f>
        <v>#DIV/0!</v>
      </c>
    </row>
    <row r="64" spans="1:16">
      <c r="A64" s="16" t="str">
        <f t="shared" si="15"/>
        <v>TOTAL</v>
      </c>
      <c r="B64" s="32">
        <f t="shared" ref="B64:O64" si="16">SUM(B59:B63)</f>
        <v>0</v>
      </c>
      <c r="C64" s="32">
        <f t="shared" si="16"/>
        <v>0</v>
      </c>
      <c r="D64" s="32">
        <f t="shared" si="16"/>
        <v>0</v>
      </c>
      <c r="E64" s="32">
        <f t="shared" si="16"/>
        <v>0</v>
      </c>
      <c r="F64" s="32">
        <f t="shared" si="16"/>
        <v>0</v>
      </c>
      <c r="G64" s="32">
        <f t="shared" si="16"/>
        <v>0</v>
      </c>
      <c r="H64" s="32">
        <f t="shared" si="16"/>
        <v>0</v>
      </c>
      <c r="I64" s="32">
        <f t="shared" si="16"/>
        <v>0</v>
      </c>
      <c r="J64" s="32">
        <f t="shared" si="16"/>
        <v>0</v>
      </c>
      <c r="K64" s="32">
        <f t="shared" si="16"/>
        <v>0</v>
      </c>
      <c r="L64" s="32">
        <f t="shared" si="16"/>
        <v>0</v>
      </c>
      <c r="M64" s="32">
        <f t="shared" si="16"/>
        <v>0</v>
      </c>
      <c r="N64" s="32">
        <f t="shared" si="16"/>
        <v>0</v>
      </c>
      <c r="O64" s="33" t="e">
        <f t="shared" si="16"/>
        <v>#DIV/0!</v>
      </c>
    </row>
    <row r="65" spans="1:15" ht="12.75">
      <c r="A65" s="16" t="str">
        <f t="shared" si="15"/>
        <v>% to TOTAL</v>
      </c>
      <c r="B65" s="33" t="e">
        <f t="shared" ref="B65:N65" si="17">B64/$N64</f>
        <v>#DIV/0!</v>
      </c>
      <c r="C65" s="33" t="e">
        <f t="shared" si="17"/>
        <v>#DIV/0!</v>
      </c>
      <c r="D65" s="33" t="e">
        <f t="shared" si="17"/>
        <v>#DIV/0!</v>
      </c>
      <c r="E65" s="33" t="e">
        <f t="shared" si="17"/>
        <v>#DIV/0!</v>
      </c>
      <c r="F65" s="33" t="e">
        <f t="shared" si="17"/>
        <v>#DIV/0!</v>
      </c>
      <c r="G65" s="33" t="e">
        <f t="shared" si="17"/>
        <v>#DIV/0!</v>
      </c>
      <c r="H65" s="33" t="e">
        <f t="shared" si="17"/>
        <v>#DIV/0!</v>
      </c>
      <c r="I65" s="33" t="e">
        <f t="shared" si="17"/>
        <v>#DIV/0!</v>
      </c>
      <c r="J65" s="33" t="e">
        <f t="shared" si="17"/>
        <v>#DIV/0!</v>
      </c>
      <c r="K65" s="33" t="e">
        <f t="shared" si="17"/>
        <v>#DIV/0!</v>
      </c>
      <c r="L65" s="33" t="e">
        <f t="shared" si="17"/>
        <v>#DIV/0!</v>
      </c>
      <c r="M65" s="33" t="e">
        <f t="shared" si="17"/>
        <v>#DIV/0!</v>
      </c>
      <c r="N65" s="33" t="e">
        <f t="shared" si="17"/>
        <v>#DIV/0!</v>
      </c>
      <c r="O65" s="18"/>
    </row>
    <row r="66" spans="1:15">
      <c r="A66" s="48" t="s">
        <v>81</v>
      </c>
      <c r="G66" s="32"/>
      <c r="N66" s="32"/>
      <c r="O66" s="33"/>
    </row>
    <row r="67" spans="1:15">
      <c r="A67" s="16" t="str">
        <f>A17</f>
        <v>1st Pmt. Date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32">
        <f t="shared" ref="N67:N76" si="18">SUM(B67:M67)</f>
        <v>0</v>
      </c>
      <c r="O67" s="33" t="e">
        <f t="shared" ref="O67:O76" si="19">N67/$N$77</f>
        <v>#DIV/0!</v>
      </c>
    </row>
    <row r="68" spans="1:15">
      <c r="A68" s="16" t="str">
        <f t="shared" ref="A68:A78" si="20">A18</f>
        <v>APR/FC Error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2">
        <f t="shared" si="18"/>
        <v>0</v>
      </c>
      <c r="O68" s="33" t="e">
        <f t="shared" si="19"/>
        <v>#DIV/0!</v>
      </c>
    </row>
    <row r="69" spans="1:15">
      <c r="A69" s="16" t="str">
        <f t="shared" si="20"/>
        <v>Itemization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32">
        <f t="shared" si="18"/>
        <v>0</v>
      </c>
      <c r="O69" s="33" t="e">
        <f t="shared" si="19"/>
        <v>#DIV/0!</v>
      </c>
    </row>
    <row r="70" spans="1:15">
      <c r="A70" s="16" t="str">
        <f t="shared" si="20"/>
        <v>PrePaid FC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32">
        <f t="shared" si="18"/>
        <v>0</v>
      </c>
      <c r="O70" s="33" t="e">
        <f t="shared" si="19"/>
        <v>#DIV/0!</v>
      </c>
    </row>
    <row r="71" spans="1:15">
      <c r="A71" s="16" t="str">
        <f t="shared" si="20"/>
        <v>Req. Deposit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32">
        <f t="shared" si="18"/>
        <v>0</v>
      </c>
      <c r="O71" s="33" t="e">
        <f t="shared" si="19"/>
        <v>#DIV/0!</v>
      </c>
    </row>
    <row r="72" spans="1:15">
      <c r="A72" s="16" t="str">
        <f t="shared" si="20"/>
        <v>Signed-Credit Ins.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32">
        <f t="shared" si="18"/>
        <v>0</v>
      </c>
      <c r="O72" s="33" t="e">
        <f t="shared" si="19"/>
        <v>#DIV/0!</v>
      </c>
    </row>
    <row r="73" spans="1:15">
      <c r="A73" s="16" t="str">
        <f t="shared" si="20"/>
        <v>Timing of Discl.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32">
        <f t="shared" si="18"/>
        <v>0</v>
      </c>
      <c r="O73" s="33" t="e">
        <f t="shared" si="19"/>
        <v>#DIV/0!</v>
      </c>
    </row>
    <row r="74" spans="1:15">
      <c r="A74" s="16" t="str">
        <f t="shared" si="20"/>
        <v>RESPA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32">
        <f t="shared" si="18"/>
        <v>0</v>
      </c>
      <c r="O74" s="33" t="e">
        <f t="shared" si="19"/>
        <v>#DIV/0!</v>
      </c>
    </row>
    <row r="75" spans="1:15">
      <c r="A75" s="16" t="str">
        <f t="shared" si="20"/>
        <v>Fair Hsg.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32">
        <f t="shared" si="18"/>
        <v>0</v>
      </c>
      <c r="O75" s="33" t="e">
        <f t="shared" si="19"/>
        <v>#DIV/0!</v>
      </c>
    </row>
    <row r="76" spans="1:15">
      <c r="A76" s="16" t="str">
        <f t="shared" si="20"/>
        <v>Other Reg Z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35">
        <f t="shared" si="18"/>
        <v>0</v>
      </c>
      <c r="O76" s="36" t="e">
        <f t="shared" si="19"/>
        <v>#DIV/0!</v>
      </c>
    </row>
    <row r="77" spans="1:15">
      <c r="A77" s="16" t="str">
        <f t="shared" si="20"/>
        <v>TOTAL</v>
      </c>
      <c r="B77" s="41">
        <f t="shared" ref="B77:O77" si="21">SUM(B67:B76)</f>
        <v>0</v>
      </c>
      <c r="C77" s="41">
        <f t="shared" si="21"/>
        <v>0</v>
      </c>
      <c r="D77" s="41">
        <f t="shared" si="21"/>
        <v>0</v>
      </c>
      <c r="E77" s="41">
        <f t="shared" si="21"/>
        <v>0</v>
      </c>
      <c r="F77" s="41">
        <f t="shared" si="21"/>
        <v>0</v>
      </c>
      <c r="G77" s="41">
        <f t="shared" si="21"/>
        <v>0</v>
      </c>
      <c r="H77" s="41">
        <f t="shared" si="21"/>
        <v>0</v>
      </c>
      <c r="I77" s="41">
        <f t="shared" si="21"/>
        <v>0</v>
      </c>
      <c r="J77" s="41">
        <f t="shared" si="21"/>
        <v>0</v>
      </c>
      <c r="K77" s="41">
        <f t="shared" si="21"/>
        <v>0</v>
      </c>
      <c r="L77" s="41">
        <f t="shared" si="21"/>
        <v>0</v>
      </c>
      <c r="M77" s="41">
        <f t="shared" si="21"/>
        <v>0</v>
      </c>
      <c r="N77" s="41">
        <f t="shared" si="21"/>
        <v>0</v>
      </c>
      <c r="O77" s="33" t="e">
        <f t="shared" si="21"/>
        <v>#DIV/0!</v>
      </c>
    </row>
    <row r="78" spans="1:15">
      <c r="A78" s="16" t="str">
        <f t="shared" si="20"/>
        <v>% to TOTAL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2">
        <f>SUM(B78:N78)</f>
        <v>0</v>
      </c>
    </row>
    <row r="79" spans="1:1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41"/>
      <c r="O79" s="33"/>
    </row>
    <row r="80" spans="1:15" ht="12.75">
      <c r="A80" s="22" t="s">
        <v>72</v>
      </c>
      <c r="B80" s="30">
        <f>$B$6</f>
        <v>41640</v>
      </c>
      <c r="C80" s="30">
        <f>$C$6</f>
        <v>41684</v>
      </c>
      <c r="D80" s="30">
        <f>$D$6</f>
        <v>41728</v>
      </c>
      <c r="E80" s="30">
        <f>$E$6</f>
        <v>41772</v>
      </c>
      <c r="F80" s="30">
        <f>$F$6</f>
        <v>41816</v>
      </c>
      <c r="G80" s="30">
        <f>$G$6</f>
        <v>41860</v>
      </c>
      <c r="H80" s="30">
        <f>$H$6</f>
        <v>41904</v>
      </c>
      <c r="I80" s="30">
        <f>$I$6</f>
        <v>41948</v>
      </c>
      <c r="J80" s="30">
        <f>$J$6</f>
        <v>41992</v>
      </c>
      <c r="K80" s="30">
        <f>$K$6</f>
        <v>42036</v>
      </c>
      <c r="L80" s="30">
        <f>$L$6</f>
        <v>42080</v>
      </c>
      <c r="M80" s="30">
        <f>$M$6</f>
        <v>42124</v>
      </c>
      <c r="N80" s="28" t="s">
        <v>65</v>
      </c>
      <c r="O80" s="33"/>
    </row>
    <row r="81" spans="1:15">
      <c r="A81" s="16" t="str">
        <f>A17</f>
        <v>1st Pmt. Date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32">
        <f t="shared" ref="N81:N90" si="22">SUM(B81:M81)</f>
        <v>0</v>
      </c>
      <c r="O81" s="33" t="e">
        <f t="shared" ref="O81:O90" si="23">N81/$N$91</f>
        <v>#DIV/0!</v>
      </c>
    </row>
    <row r="82" spans="1:15">
      <c r="A82" s="16" t="str">
        <f t="shared" ref="A82:A93" si="24">A18</f>
        <v>APR/FC Error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32">
        <f t="shared" si="22"/>
        <v>0</v>
      </c>
      <c r="O82" s="33" t="e">
        <f t="shared" si="23"/>
        <v>#DIV/0!</v>
      </c>
    </row>
    <row r="83" spans="1:15">
      <c r="A83" s="16" t="str">
        <f t="shared" si="24"/>
        <v>Itemization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32">
        <f t="shared" si="22"/>
        <v>0</v>
      </c>
      <c r="O83" s="33" t="e">
        <f t="shared" si="23"/>
        <v>#DIV/0!</v>
      </c>
    </row>
    <row r="84" spans="1:15">
      <c r="A84" s="16" t="str">
        <f t="shared" si="24"/>
        <v>PrePaid FC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32">
        <f t="shared" si="22"/>
        <v>0</v>
      </c>
      <c r="O84" s="33" t="e">
        <f t="shared" si="23"/>
        <v>#DIV/0!</v>
      </c>
    </row>
    <row r="85" spans="1:15">
      <c r="A85" s="16" t="str">
        <f t="shared" si="24"/>
        <v>Req. Deposit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32">
        <f t="shared" si="22"/>
        <v>0</v>
      </c>
      <c r="O85" s="33" t="e">
        <f t="shared" si="23"/>
        <v>#DIV/0!</v>
      </c>
    </row>
    <row r="86" spans="1:15">
      <c r="A86" s="16" t="str">
        <f t="shared" si="24"/>
        <v>Signed-Credit Ins.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32">
        <f t="shared" si="22"/>
        <v>0</v>
      </c>
      <c r="O86" s="33" t="e">
        <f t="shared" si="23"/>
        <v>#DIV/0!</v>
      </c>
    </row>
    <row r="87" spans="1:15">
      <c r="A87" s="16" t="str">
        <f t="shared" si="24"/>
        <v>Timing of Discl.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32">
        <f t="shared" si="22"/>
        <v>0</v>
      </c>
      <c r="O87" s="33" t="e">
        <f t="shared" si="23"/>
        <v>#DIV/0!</v>
      </c>
    </row>
    <row r="88" spans="1:15">
      <c r="A88" s="16" t="str">
        <f t="shared" si="24"/>
        <v>RESPA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32">
        <f t="shared" si="22"/>
        <v>0</v>
      </c>
      <c r="O88" s="33" t="e">
        <f t="shared" si="23"/>
        <v>#DIV/0!</v>
      </c>
    </row>
    <row r="89" spans="1:15">
      <c r="A89" s="16" t="str">
        <f t="shared" si="24"/>
        <v>Fair Hsg.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32">
        <f t="shared" si="22"/>
        <v>0</v>
      </c>
      <c r="O89" s="33" t="e">
        <f t="shared" si="23"/>
        <v>#DIV/0!</v>
      </c>
    </row>
    <row r="90" spans="1:15">
      <c r="A90" s="16" t="str">
        <f t="shared" si="24"/>
        <v>Other Reg Z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35">
        <f t="shared" si="22"/>
        <v>0</v>
      </c>
      <c r="O90" s="36" t="e">
        <f t="shared" si="23"/>
        <v>#DIV/0!</v>
      </c>
    </row>
    <row r="91" spans="1:15">
      <c r="A91" s="16" t="str">
        <f t="shared" si="24"/>
        <v>TOTAL</v>
      </c>
      <c r="B91" s="41">
        <f t="shared" ref="B91:O91" si="25">SUM(B81:B90)</f>
        <v>0</v>
      </c>
      <c r="C91" s="41">
        <f t="shared" si="25"/>
        <v>0</v>
      </c>
      <c r="D91" s="41"/>
      <c r="E91" s="41">
        <f t="shared" si="25"/>
        <v>0</v>
      </c>
      <c r="F91" s="41">
        <f t="shared" si="25"/>
        <v>0</v>
      </c>
      <c r="G91" s="41">
        <f t="shared" si="25"/>
        <v>0</v>
      </c>
      <c r="H91" s="41">
        <f t="shared" si="25"/>
        <v>0</v>
      </c>
      <c r="I91" s="41">
        <f t="shared" si="25"/>
        <v>0</v>
      </c>
      <c r="J91" s="41">
        <f t="shared" si="25"/>
        <v>0</v>
      </c>
      <c r="K91" s="41">
        <f t="shared" si="25"/>
        <v>0</v>
      </c>
      <c r="L91" s="41">
        <f t="shared" si="25"/>
        <v>0</v>
      </c>
      <c r="M91" s="41">
        <f t="shared" si="25"/>
        <v>0</v>
      </c>
      <c r="N91" s="41">
        <f t="shared" si="25"/>
        <v>0</v>
      </c>
      <c r="O91" s="33" t="e">
        <f t="shared" si="25"/>
        <v>#DIV/0!</v>
      </c>
    </row>
    <row r="92" spans="1:15" ht="12.75">
      <c r="A92" s="16" t="str">
        <f t="shared" si="24"/>
        <v>% to TOTAL</v>
      </c>
      <c r="B92" s="33" t="e">
        <f t="shared" ref="B92:N92" si="26">B91/$N91</f>
        <v>#DIV/0!</v>
      </c>
      <c r="C92" s="33" t="e">
        <f t="shared" si="26"/>
        <v>#DIV/0!</v>
      </c>
      <c r="D92" s="33" t="e">
        <f t="shared" si="26"/>
        <v>#DIV/0!</v>
      </c>
      <c r="E92" s="33" t="e">
        <f t="shared" si="26"/>
        <v>#DIV/0!</v>
      </c>
      <c r="F92" s="33" t="e">
        <f t="shared" si="26"/>
        <v>#DIV/0!</v>
      </c>
      <c r="G92" s="33" t="e">
        <f t="shared" si="26"/>
        <v>#DIV/0!</v>
      </c>
      <c r="H92" s="33" t="e">
        <f t="shared" si="26"/>
        <v>#DIV/0!</v>
      </c>
      <c r="I92" s="33" t="e">
        <f t="shared" si="26"/>
        <v>#DIV/0!</v>
      </c>
      <c r="J92" s="33" t="e">
        <f t="shared" si="26"/>
        <v>#DIV/0!</v>
      </c>
      <c r="K92" s="33" t="e">
        <f t="shared" si="26"/>
        <v>#DIV/0!</v>
      </c>
      <c r="L92" s="33" t="e">
        <f t="shared" si="26"/>
        <v>#DIV/0!</v>
      </c>
      <c r="M92" s="33" t="e">
        <f t="shared" si="26"/>
        <v>#DIV/0!</v>
      </c>
      <c r="N92" s="33" t="e">
        <f t="shared" si="26"/>
        <v>#DIV/0!</v>
      </c>
      <c r="O92" s="18"/>
    </row>
    <row r="93" spans="1:15">
      <c r="A93" s="16" t="str">
        <f t="shared" si="24"/>
        <v>Total Sample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f>SUM(B93:N93)</f>
        <v>0</v>
      </c>
    </row>
    <row r="94" spans="1: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ht="12.75">
      <c r="A95" s="26" t="s">
        <v>4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33"/>
    </row>
    <row r="96" spans="1:15" ht="12.75">
      <c r="A96" s="22" t="s">
        <v>64</v>
      </c>
      <c r="B96" s="30">
        <f>$B$6</f>
        <v>41640</v>
      </c>
      <c r="C96" s="30">
        <f>$C$6</f>
        <v>41684</v>
      </c>
      <c r="D96" s="30">
        <f>$D$6</f>
        <v>41728</v>
      </c>
      <c r="E96" s="30">
        <f>$E$6</f>
        <v>41772</v>
      </c>
      <c r="F96" s="30">
        <f>$F$6</f>
        <v>41816</v>
      </c>
      <c r="G96" s="30">
        <f>$G$6</f>
        <v>41860</v>
      </c>
      <c r="H96" s="30">
        <f>$H$6</f>
        <v>41904</v>
      </c>
      <c r="I96" s="30">
        <f>$I$6</f>
        <v>41948</v>
      </c>
      <c r="J96" s="30">
        <f>$J$6</f>
        <v>41992</v>
      </c>
      <c r="K96" s="30">
        <f>$K$6</f>
        <v>42036</v>
      </c>
      <c r="L96" s="30">
        <f>$L$6</f>
        <v>42080</v>
      </c>
      <c r="M96" s="30">
        <f>$M$6</f>
        <v>42124</v>
      </c>
      <c r="N96" s="28" t="s">
        <v>65</v>
      </c>
      <c r="O96" s="18"/>
    </row>
    <row r="97" spans="1:15">
      <c r="A97" s="16" t="str">
        <f>A7</f>
        <v>Denial Reason</v>
      </c>
      <c r="B97" s="41"/>
      <c r="C97" s="41"/>
      <c r="D97" s="41"/>
      <c r="E97" s="41"/>
      <c r="F97" s="41"/>
      <c r="G97" s="42"/>
      <c r="H97" s="41"/>
      <c r="I97" s="42"/>
      <c r="J97" s="42"/>
      <c r="K97" s="41"/>
      <c r="L97" s="41"/>
      <c r="M97" s="41"/>
      <c r="N97" s="32">
        <f>SUM(B97:M97)</f>
        <v>0</v>
      </c>
      <c r="O97" s="33" t="e">
        <f>N97/$N$102</f>
        <v>#DIV/0!</v>
      </c>
    </row>
    <row r="98" spans="1:15">
      <c r="A98" s="16" t="str">
        <f t="shared" ref="A98:A104" si="27">A8</f>
        <v>Lender's Add.</v>
      </c>
      <c r="B98" s="41"/>
      <c r="C98" s="41"/>
      <c r="D98" s="41"/>
      <c r="E98" s="41"/>
      <c r="F98" s="41"/>
      <c r="G98" s="42"/>
      <c r="H98" s="41"/>
      <c r="I98" s="42"/>
      <c r="J98" s="42"/>
      <c r="K98" s="41"/>
      <c r="L98" s="41"/>
      <c r="M98" s="41"/>
      <c r="N98" s="32">
        <f>SUM(B98:M98)</f>
        <v>0</v>
      </c>
      <c r="O98" s="33" t="e">
        <f>N98/$N$102</f>
        <v>#DIV/0!</v>
      </c>
    </row>
    <row r="99" spans="1:15">
      <c r="A99" s="16" t="str">
        <f t="shared" si="27"/>
        <v>Timing</v>
      </c>
      <c r="B99" s="41"/>
      <c r="C99" s="41"/>
      <c r="D99" s="41"/>
      <c r="E99" s="41"/>
      <c r="F99" s="41"/>
      <c r="G99" s="42"/>
      <c r="H99" s="41"/>
      <c r="I99" s="42"/>
      <c r="J99" s="42"/>
      <c r="K99" s="41"/>
      <c r="L99" s="41"/>
      <c r="M99" s="41"/>
      <c r="N99" s="32">
        <f>SUM(B99:M99)</f>
        <v>0</v>
      </c>
      <c r="O99" s="33" t="e">
        <f>N99/$N$102</f>
        <v>#DIV/0!</v>
      </c>
    </row>
    <row r="100" spans="1:15">
      <c r="A100" s="16" t="str">
        <f t="shared" si="27"/>
        <v>FCRA</v>
      </c>
      <c r="B100" s="41"/>
      <c r="C100" s="41"/>
      <c r="D100" s="41"/>
      <c r="E100" s="41"/>
      <c r="F100" s="41"/>
      <c r="G100" s="42"/>
      <c r="H100" s="41"/>
      <c r="I100" s="42"/>
      <c r="J100" s="42"/>
      <c r="K100" s="41"/>
      <c r="L100" s="41"/>
      <c r="M100" s="41"/>
      <c r="N100" s="32">
        <f>SUM(B100:M100)</f>
        <v>0</v>
      </c>
      <c r="O100" s="33" t="e">
        <f>N100/$N$102</f>
        <v>#DIV/0!</v>
      </c>
    </row>
    <row r="101" spans="1:15">
      <c r="A101" s="16" t="str">
        <f t="shared" si="27"/>
        <v>Other</v>
      </c>
      <c r="B101" s="43"/>
      <c r="C101" s="43"/>
      <c r="D101" s="43"/>
      <c r="E101" s="43"/>
      <c r="F101" s="43"/>
      <c r="G101" s="42"/>
      <c r="H101" s="43"/>
      <c r="I101" s="42"/>
      <c r="J101" s="42"/>
      <c r="K101" s="43"/>
      <c r="L101" s="43"/>
      <c r="M101" s="43"/>
      <c r="N101" s="35">
        <f>SUM(B101:M101)</f>
        <v>0</v>
      </c>
      <c r="O101" s="36" t="e">
        <f>N101/$N$102</f>
        <v>#DIV/0!</v>
      </c>
    </row>
    <row r="102" spans="1:15">
      <c r="A102" s="16" t="str">
        <f t="shared" si="27"/>
        <v>TOTAL</v>
      </c>
      <c r="B102" s="32">
        <f t="shared" ref="B102:O102" si="28">SUM(B97:B101)</f>
        <v>0</v>
      </c>
      <c r="C102" s="32">
        <f t="shared" si="28"/>
        <v>0</v>
      </c>
      <c r="D102" s="32">
        <f t="shared" si="28"/>
        <v>0</v>
      </c>
      <c r="E102" s="32">
        <f t="shared" si="28"/>
        <v>0</v>
      </c>
      <c r="F102" s="32">
        <f t="shared" si="28"/>
        <v>0</v>
      </c>
      <c r="G102" s="32">
        <f t="shared" si="28"/>
        <v>0</v>
      </c>
      <c r="H102" s="32">
        <f t="shared" si="28"/>
        <v>0</v>
      </c>
      <c r="I102" s="32">
        <f t="shared" si="28"/>
        <v>0</v>
      </c>
      <c r="J102" s="32">
        <f t="shared" si="28"/>
        <v>0</v>
      </c>
      <c r="K102" s="32">
        <f t="shared" si="28"/>
        <v>0</v>
      </c>
      <c r="L102" s="32">
        <f t="shared" si="28"/>
        <v>0</v>
      </c>
      <c r="M102" s="32">
        <f t="shared" si="28"/>
        <v>0</v>
      </c>
      <c r="N102" s="32">
        <f t="shared" si="28"/>
        <v>0</v>
      </c>
      <c r="O102" s="33" t="e">
        <f t="shared" si="28"/>
        <v>#DIV/0!</v>
      </c>
    </row>
    <row r="103" spans="1:15" ht="12.75">
      <c r="A103" s="16" t="str">
        <f t="shared" si="27"/>
        <v>% to TOTAL</v>
      </c>
      <c r="B103" s="33" t="e">
        <f t="shared" ref="B103:N103" si="29">B102/$N102</f>
        <v>#DIV/0!</v>
      </c>
      <c r="C103" s="33" t="e">
        <f t="shared" si="29"/>
        <v>#DIV/0!</v>
      </c>
      <c r="D103" s="33" t="e">
        <f t="shared" si="29"/>
        <v>#DIV/0!</v>
      </c>
      <c r="E103" s="33" t="e">
        <f t="shared" si="29"/>
        <v>#DIV/0!</v>
      </c>
      <c r="F103" s="33" t="e">
        <f t="shared" si="29"/>
        <v>#DIV/0!</v>
      </c>
      <c r="G103" s="33" t="e">
        <f t="shared" si="29"/>
        <v>#DIV/0!</v>
      </c>
      <c r="H103" s="33" t="e">
        <f t="shared" si="29"/>
        <v>#DIV/0!</v>
      </c>
      <c r="I103" s="33" t="e">
        <f t="shared" si="29"/>
        <v>#DIV/0!</v>
      </c>
      <c r="J103" s="33" t="e">
        <f t="shared" si="29"/>
        <v>#DIV/0!</v>
      </c>
      <c r="K103" s="33" t="e">
        <f t="shared" si="29"/>
        <v>#DIV/0!</v>
      </c>
      <c r="L103" s="33" t="e">
        <f t="shared" si="29"/>
        <v>#DIV/0!</v>
      </c>
      <c r="M103" s="33" t="e">
        <f t="shared" si="29"/>
        <v>#DIV/0!</v>
      </c>
      <c r="N103" s="33" t="e">
        <f t="shared" si="29"/>
        <v>#DIV/0!</v>
      </c>
      <c r="O103" s="18"/>
    </row>
    <row r="104" spans="1:15">
      <c r="A104" s="16" t="str">
        <f t="shared" si="27"/>
        <v>Total Sample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2"/>
      <c r="N104" s="33"/>
      <c r="O104" s="32">
        <f>SUM(B104:N104)</f>
        <v>0</v>
      </c>
    </row>
    <row r="105" spans="1:15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8"/>
      <c r="O105" s="18"/>
    </row>
    <row r="106" spans="1:15" ht="12.75">
      <c r="A106" s="22" t="s">
        <v>72</v>
      </c>
      <c r="B106" s="30">
        <f t="shared" ref="B106:M106" si="30">B96</f>
        <v>41640</v>
      </c>
      <c r="C106" s="30">
        <f t="shared" si="30"/>
        <v>41684</v>
      </c>
      <c r="D106" s="30">
        <f t="shared" si="30"/>
        <v>41728</v>
      </c>
      <c r="E106" s="30">
        <f t="shared" si="30"/>
        <v>41772</v>
      </c>
      <c r="F106" s="30">
        <f t="shared" si="30"/>
        <v>41816</v>
      </c>
      <c r="G106" s="30">
        <f t="shared" si="30"/>
        <v>41860</v>
      </c>
      <c r="H106" s="30">
        <f t="shared" si="30"/>
        <v>41904</v>
      </c>
      <c r="I106" s="30">
        <f t="shared" si="30"/>
        <v>41948</v>
      </c>
      <c r="J106" s="30">
        <f t="shared" si="30"/>
        <v>41992</v>
      </c>
      <c r="K106" s="30">
        <f t="shared" si="30"/>
        <v>42036</v>
      </c>
      <c r="L106" s="30">
        <f t="shared" si="30"/>
        <v>42080</v>
      </c>
      <c r="M106" s="30">
        <f t="shared" si="30"/>
        <v>42124</v>
      </c>
      <c r="N106" s="28" t="s">
        <v>65</v>
      </c>
      <c r="O106" s="33"/>
    </row>
    <row r="107" spans="1:15">
      <c r="A107" s="16" t="str">
        <f>A17</f>
        <v>1st Pmt. Date</v>
      </c>
      <c r="B107" s="41"/>
      <c r="C107" s="41"/>
      <c r="D107" s="41"/>
      <c r="E107" s="41"/>
      <c r="F107" s="41"/>
      <c r="G107" s="41"/>
      <c r="H107" s="42"/>
      <c r="I107" s="41"/>
      <c r="J107" s="42"/>
      <c r="K107" s="42"/>
      <c r="L107" s="41"/>
      <c r="M107" s="41"/>
      <c r="N107" s="32">
        <f t="shared" ref="N107:N116" si="31">SUM(B107:M107)</f>
        <v>0</v>
      </c>
      <c r="O107" s="33" t="e">
        <f t="shared" ref="O107:O116" si="32">N107/$N$117</f>
        <v>#DIV/0!</v>
      </c>
    </row>
    <row r="108" spans="1:15">
      <c r="A108" s="16" t="str">
        <f t="shared" ref="A108:A119" si="33">A18</f>
        <v>APR/FC Error</v>
      </c>
      <c r="B108" s="41"/>
      <c r="C108" s="41"/>
      <c r="D108" s="41"/>
      <c r="E108" s="41"/>
      <c r="F108" s="41"/>
      <c r="G108" s="41"/>
      <c r="H108" s="42"/>
      <c r="I108" s="41"/>
      <c r="J108" s="42"/>
      <c r="K108" s="42"/>
      <c r="L108" s="41"/>
      <c r="M108" s="41"/>
      <c r="N108" s="32">
        <f t="shared" si="31"/>
        <v>0</v>
      </c>
      <c r="O108" s="33" t="e">
        <f t="shared" si="32"/>
        <v>#DIV/0!</v>
      </c>
    </row>
    <row r="109" spans="1:15">
      <c r="A109" s="16" t="str">
        <f t="shared" si="33"/>
        <v>Itemization</v>
      </c>
      <c r="B109" s="41"/>
      <c r="C109" s="41"/>
      <c r="D109" s="41"/>
      <c r="E109" s="41"/>
      <c r="F109" s="41"/>
      <c r="G109" s="41"/>
      <c r="H109" s="42"/>
      <c r="I109" s="41"/>
      <c r="J109" s="42"/>
      <c r="K109" s="42"/>
      <c r="L109" s="41"/>
      <c r="M109" s="41"/>
      <c r="N109" s="32">
        <f t="shared" si="31"/>
        <v>0</v>
      </c>
      <c r="O109" s="33" t="e">
        <f t="shared" si="32"/>
        <v>#DIV/0!</v>
      </c>
    </row>
    <row r="110" spans="1:15">
      <c r="A110" s="16" t="str">
        <f t="shared" si="33"/>
        <v>PrePaid FC</v>
      </c>
      <c r="B110" s="41"/>
      <c r="C110" s="41"/>
      <c r="D110" s="41"/>
      <c r="E110" s="41"/>
      <c r="F110" s="41"/>
      <c r="G110" s="41"/>
      <c r="H110" s="42"/>
      <c r="I110" s="41"/>
      <c r="J110" s="42"/>
      <c r="K110" s="42"/>
      <c r="L110" s="41"/>
      <c r="M110" s="41"/>
      <c r="N110" s="32">
        <f t="shared" si="31"/>
        <v>0</v>
      </c>
      <c r="O110" s="33" t="e">
        <f t="shared" si="32"/>
        <v>#DIV/0!</v>
      </c>
    </row>
    <row r="111" spans="1:15">
      <c r="A111" s="16" t="str">
        <f t="shared" si="33"/>
        <v>Req. Deposit</v>
      </c>
      <c r="B111" s="41"/>
      <c r="C111" s="41"/>
      <c r="D111" s="41"/>
      <c r="E111" s="41"/>
      <c r="F111" s="41"/>
      <c r="G111" s="41"/>
      <c r="H111" s="42"/>
      <c r="I111" s="41"/>
      <c r="J111" s="42"/>
      <c r="K111" s="42"/>
      <c r="L111" s="41"/>
      <c r="M111" s="41"/>
      <c r="N111" s="32">
        <f t="shared" si="31"/>
        <v>0</v>
      </c>
      <c r="O111" s="33" t="e">
        <f t="shared" si="32"/>
        <v>#DIV/0!</v>
      </c>
    </row>
    <row r="112" spans="1:15">
      <c r="A112" s="16" t="str">
        <f t="shared" si="33"/>
        <v>Signed-Credit Ins.</v>
      </c>
      <c r="B112" s="41"/>
      <c r="C112" s="41"/>
      <c r="D112" s="41"/>
      <c r="E112" s="41"/>
      <c r="F112" s="41"/>
      <c r="G112" s="41"/>
      <c r="H112" s="42"/>
      <c r="I112" s="41"/>
      <c r="J112" s="42"/>
      <c r="K112" s="42"/>
      <c r="L112" s="41"/>
      <c r="M112" s="41"/>
      <c r="N112" s="32">
        <f t="shared" si="31"/>
        <v>0</v>
      </c>
      <c r="O112" s="33" t="e">
        <f t="shared" si="32"/>
        <v>#DIV/0!</v>
      </c>
    </row>
    <row r="113" spans="1:15">
      <c r="A113" s="16" t="str">
        <f t="shared" si="33"/>
        <v>Timing of Discl.</v>
      </c>
      <c r="B113" s="41"/>
      <c r="C113" s="41"/>
      <c r="D113" s="41"/>
      <c r="E113" s="41"/>
      <c r="F113" s="41"/>
      <c r="G113" s="41"/>
      <c r="H113" s="42"/>
      <c r="I113" s="41"/>
      <c r="J113" s="42"/>
      <c r="K113" s="42"/>
      <c r="L113" s="41"/>
      <c r="M113" s="41"/>
      <c r="N113" s="32">
        <f t="shared" si="31"/>
        <v>0</v>
      </c>
      <c r="O113" s="33" t="e">
        <f t="shared" si="32"/>
        <v>#DIV/0!</v>
      </c>
    </row>
    <row r="114" spans="1:15">
      <c r="A114" s="16" t="str">
        <f t="shared" si="33"/>
        <v>RESPA</v>
      </c>
      <c r="B114" s="41"/>
      <c r="C114" s="41"/>
      <c r="D114" s="41"/>
      <c r="E114" s="41"/>
      <c r="F114" s="41"/>
      <c r="G114" s="41"/>
      <c r="H114" s="42"/>
      <c r="I114" s="41"/>
      <c r="J114" s="42"/>
      <c r="K114" s="42"/>
      <c r="L114" s="41"/>
      <c r="M114" s="41"/>
      <c r="N114" s="32">
        <f t="shared" si="31"/>
        <v>0</v>
      </c>
      <c r="O114" s="33" t="e">
        <f t="shared" si="32"/>
        <v>#DIV/0!</v>
      </c>
    </row>
    <row r="115" spans="1:15">
      <c r="A115" s="16" t="str">
        <f t="shared" si="33"/>
        <v>Fair Hsg.</v>
      </c>
      <c r="B115" s="41"/>
      <c r="C115" s="41"/>
      <c r="D115" s="41"/>
      <c r="E115" s="41"/>
      <c r="F115" s="41"/>
      <c r="G115" s="41"/>
      <c r="H115" s="42"/>
      <c r="I115" s="41"/>
      <c r="J115" s="42"/>
      <c r="K115" s="42"/>
      <c r="L115" s="41"/>
      <c r="M115" s="41"/>
      <c r="N115" s="32">
        <f t="shared" si="31"/>
        <v>0</v>
      </c>
      <c r="O115" s="33" t="e">
        <f t="shared" si="32"/>
        <v>#DIV/0!</v>
      </c>
    </row>
    <row r="116" spans="1:15">
      <c r="A116" s="16" t="str">
        <f t="shared" si="33"/>
        <v>Other Reg Z</v>
      </c>
      <c r="B116" s="43"/>
      <c r="C116" s="43"/>
      <c r="D116" s="43"/>
      <c r="E116" s="43"/>
      <c r="F116" s="43"/>
      <c r="G116" s="43"/>
      <c r="H116" s="42"/>
      <c r="I116" s="43"/>
      <c r="J116" s="42"/>
      <c r="K116" s="42"/>
      <c r="L116" s="43"/>
      <c r="M116" s="43"/>
      <c r="N116" s="35">
        <f t="shared" si="31"/>
        <v>0</v>
      </c>
      <c r="O116" s="36" t="e">
        <f t="shared" si="32"/>
        <v>#DIV/0!</v>
      </c>
    </row>
    <row r="117" spans="1:15">
      <c r="A117" s="16" t="str">
        <f t="shared" si="33"/>
        <v>TOTAL</v>
      </c>
      <c r="B117" s="41">
        <f t="shared" ref="B117:O117" si="34">SUM(B107:B116)</f>
        <v>0</v>
      </c>
      <c r="C117" s="41">
        <f t="shared" si="34"/>
        <v>0</v>
      </c>
      <c r="D117" s="41">
        <f t="shared" si="34"/>
        <v>0</v>
      </c>
      <c r="E117" s="41">
        <f t="shared" si="34"/>
        <v>0</v>
      </c>
      <c r="F117" s="41">
        <f>SUM(F107:F116)</f>
        <v>0</v>
      </c>
      <c r="G117" s="41">
        <f t="shared" si="34"/>
        <v>0</v>
      </c>
      <c r="H117" s="41">
        <f t="shared" si="34"/>
        <v>0</v>
      </c>
      <c r="I117" s="41">
        <f t="shared" si="34"/>
        <v>0</v>
      </c>
      <c r="J117" s="41">
        <f t="shared" si="34"/>
        <v>0</v>
      </c>
      <c r="K117" s="41">
        <f t="shared" si="34"/>
        <v>0</v>
      </c>
      <c r="L117" s="41">
        <f t="shared" si="34"/>
        <v>0</v>
      </c>
      <c r="M117" s="41">
        <f t="shared" si="34"/>
        <v>0</v>
      </c>
      <c r="N117" s="41">
        <f t="shared" si="34"/>
        <v>0</v>
      </c>
      <c r="O117" s="33" t="e">
        <f t="shared" si="34"/>
        <v>#DIV/0!</v>
      </c>
    </row>
    <row r="118" spans="1:15" ht="12.75">
      <c r="A118" s="16" t="str">
        <f t="shared" si="33"/>
        <v>% to TOTAL</v>
      </c>
      <c r="B118" s="33" t="e">
        <f t="shared" ref="B118:N118" si="35">B117/$N117</f>
        <v>#DIV/0!</v>
      </c>
      <c r="C118" s="33" t="e">
        <f t="shared" si="35"/>
        <v>#DIV/0!</v>
      </c>
      <c r="D118" s="33" t="e">
        <f t="shared" si="35"/>
        <v>#DIV/0!</v>
      </c>
      <c r="E118" s="33" t="e">
        <f t="shared" si="35"/>
        <v>#DIV/0!</v>
      </c>
      <c r="F118" s="33" t="e">
        <f t="shared" si="35"/>
        <v>#DIV/0!</v>
      </c>
      <c r="G118" s="33" t="e">
        <f t="shared" si="35"/>
        <v>#DIV/0!</v>
      </c>
      <c r="H118" s="33" t="e">
        <f t="shared" si="35"/>
        <v>#DIV/0!</v>
      </c>
      <c r="I118" s="33" t="e">
        <f t="shared" si="35"/>
        <v>#DIV/0!</v>
      </c>
      <c r="J118" s="33" t="e">
        <f t="shared" si="35"/>
        <v>#DIV/0!</v>
      </c>
      <c r="K118" s="33" t="e">
        <f t="shared" si="35"/>
        <v>#DIV/0!</v>
      </c>
      <c r="L118" s="33" t="e">
        <f t="shared" si="35"/>
        <v>#DIV/0!</v>
      </c>
      <c r="M118" s="33" t="e">
        <f t="shared" si="35"/>
        <v>#DIV/0!</v>
      </c>
      <c r="N118" s="33" t="e">
        <f t="shared" si="35"/>
        <v>#DIV/0!</v>
      </c>
      <c r="O118" s="18"/>
    </row>
    <row r="119" spans="1:15">
      <c r="A119" s="16" t="str">
        <f t="shared" si="33"/>
        <v>Total Sample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2">
        <f>SUM(B119:N119)</f>
        <v>0</v>
      </c>
    </row>
    <row r="120" spans="1:1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ht="12.75">
      <c r="A121" s="26" t="s">
        <v>106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2.75">
      <c r="A122" s="22" t="s">
        <v>64</v>
      </c>
      <c r="B122" s="30">
        <f>$B$6</f>
        <v>41640</v>
      </c>
      <c r="C122" s="30">
        <f>$C$6</f>
        <v>41684</v>
      </c>
      <c r="D122" s="30">
        <f>$D$6</f>
        <v>41728</v>
      </c>
      <c r="E122" s="30">
        <f>$E$6</f>
        <v>41772</v>
      </c>
      <c r="F122" s="30">
        <f>$F$6</f>
        <v>41816</v>
      </c>
      <c r="G122" s="30">
        <f>$G$6</f>
        <v>41860</v>
      </c>
      <c r="H122" s="30">
        <f>$H$6</f>
        <v>41904</v>
      </c>
      <c r="I122" s="30">
        <f>$I$6</f>
        <v>41948</v>
      </c>
      <c r="J122" s="30">
        <f>$J$6</f>
        <v>41992</v>
      </c>
      <c r="K122" s="30">
        <f>$K$6</f>
        <v>42036</v>
      </c>
      <c r="L122" s="30">
        <f>$L$6</f>
        <v>42080</v>
      </c>
      <c r="M122" s="30">
        <f>$M$6</f>
        <v>42124</v>
      </c>
      <c r="N122" s="28" t="s">
        <v>65</v>
      </c>
      <c r="O122" s="18"/>
    </row>
    <row r="123" spans="1:15">
      <c r="A123" s="16" t="str">
        <f>A7</f>
        <v>Denial Reason</v>
      </c>
      <c r="B123" s="41">
        <f>B7+B33+B59+B97</f>
        <v>0</v>
      </c>
      <c r="C123" s="41">
        <f t="shared" ref="C123:M123" si="36">C7+C33+C59+C97</f>
        <v>0</v>
      </c>
      <c r="D123" s="41">
        <f t="shared" si="36"/>
        <v>0</v>
      </c>
      <c r="E123" s="41">
        <f t="shared" si="36"/>
        <v>0</v>
      </c>
      <c r="F123" s="41">
        <f t="shared" si="36"/>
        <v>0</v>
      </c>
      <c r="G123" s="41">
        <f t="shared" si="36"/>
        <v>0</v>
      </c>
      <c r="H123" s="41">
        <f t="shared" si="36"/>
        <v>0</v>
      </c>
      <c r="I123" s="41">
        <f t="shared" si="36"/>
        <v>0</v>
      </c>
      <c r="J123" s="41">
        <f t="shared" si="36"/>
        <v>0</v>
      </c>
      <c r="K123" s="41">
        <f t="shared" si="36"/>
        <v>0</v>
      </c>
      <c r="L123" s="41">
        <f t="shared" si="36"/>
        <v>0</v>
      </c>
      <c r="M123" s="41">
        <f t="shared" si="36"/>
        <v>0</v>
      </c>
      <c r="N123" s="41">
        <f>N7+N33+N59+N97</f>
        <v>0</v>
      </c>
      <c r="O123" s="33" t="e">
        <f>N123/$N$128</f>
        <v>#DIV/0!</v>
      </c>
    </row>
    <row r="124" spans="1:15">
      <c r="A124" s="16" t="str">
        <f>A8</f>
        <v>Lender's Add.</v>
      </c>
      <c r="B124" s="41">
        <f>B8+B34+B60+B98</f>
        <v>0</v>
      </c>
      <c r="C124" s="41">
        <f t="shared" ref="C124:M124" si="37">C8+C34+C60+C98</f>
        <v>0</v>
      </c>
      <c r="D124" s="41">
        <f t="shared" si="37"/>
        <v>0</v>
      </c>
      <c r="E124" s="41">
        <f t="shared" si="37"/>
        <v>0</v>
      </c>
      <c r="F124" s="41">
        <f t="shared" si="37"/>
        <v>0</v>
      </c>
      <c r="G124" s="41">
        <f t="shared" si="37"/>
        <v>0</v>
      </c>
      <c r="H124" s="41">
        <f t="shared" si="37"/>
        <v>0</v>
      </c>
      <c r="I124" s="41">
        <f t="shared" si="37"/>
        <v>0</v>
      </c>
      <c r="J124" s="41">
        <f t="shared" si="37"/>
        <v>0</v>
      </c>
      <c r="K124" s="41">
        <f t="shared" si="37"/>
        <v>0</v>
      </c>
      <c r="L124" s="41">
        <f t="shared" si="37"/>
        <v>0</v>
      </c>
      <c r="M124" s="41">
        <f t="shared" si="37"/>
        <v>0</v>
      </c>
      <c r="N124" s="41">
        <f>N8+N34+N60+N98</f>
        <v>0</v>
      </c>
      <c r="O124" s="33" t="e">
        <f>N124/$N$128</f>
        <v>#DIV/0!</v>
      </c>
    </row>
    <row r="125" spans="1:15">
      <c r="A125" s="16" t="str">
        <f t="shared" ref="A125:A130" si="38">A9</f>
        <v>Timing</v>
      </c>
      <c r="B125" s="41">
        <f>B9+B35+B61+B99</f>
        <v>0</v>
      </c>
      <c r="C125" s="41">
        <f t="shared" ref="C125:M125" si="39">C9+C35+C61+C99</f>
        <v>0</v>
      </c>
      <c r="D125" s="41">
        <f t="shared" si="39"/>
        <v>0</v>
      </c>
      <c r="E125" s="41">
        <f t="shared" si="39"/>
        <v>0</v>
      </c>
      <c r="F125" s="41">
        <f t="shared" si="39"/>
        <v>0</v>
      </c>
      <c r="G125" s="41">
        <f t="shared" si="39"/>
        <v>0</v>
      </c>
      <c r="H125" s="41">
        <f t="shared" si="39"/>
        <v>0</v>
      </c>
      <c r="I125" s="41">
        <f t="shared" si="39"/>
        <v>0</v>
      </c>
      <c r="J125" s="41">
        <f t="shared" si="39"/>
        <v>0</v>
      </c>
      <c r="K125" s="41">
        <f t="shared" si="39"/>
        <v>0</v>
      </c>
      <c r="L125" s="41">
        <f t="shared" si="39"/>
        <v>0</v>
      </c>
      <c r="M125" s="41">
        <f t="shared" si="39"/>
        <v>0</v>
      </c>
      <c r="N125" s="41">
        <f>N9+N35+N61+N99</f>
        <v>0</v>
      </c>
      <c r="O125" s="33" t="e">
        <f>N125/$N$128</f>
        <v>#DIV/0!</v>
      </c>
    </row>
    <row r="126" spans="1:15">
      <c r="A126" s="16" t="str">
        <f t="shared" si="38"/>
        <v>FCRA</v>
      </c>
      <c r="B126" s="41">
        <f>B10+B36+B62+B100</f>
        <v>0</v>
      </c>
      <c r="C126" s="41">
        <f t="shared" ref="C126:M126" si="40">C10+C36+C62+C100</f>
        <v>0</v>
      </c>
      <c r="D126" s="41">
        <f t="shared" si="40"/>
        <v>0</v>
      </c>
      <c r="E126" s="41">
        <f t="shared" si="40"/>
        <v>0</v>
      </c>
      <c r="F126" s="41">
        <f t="shared" si="40"/>
        <v>0</v>
      </c>
      <c r="G126" s="41">
        <f t="shared" si="40"/>
        <v>0</v>
      </c>
      <c r="H126" s="41">
        <f t="shared" si="40"/>
        <v>0</v>
      </c>
      <c r="I126" s="41">
        <f t="shared" si="40"/>
        <v>0</v>
      </c>
      <c r="J126" s="41">
        <f t="shared" si="40"/>
        <v>0</v>
      </c>
      <c r="K126" s="41">
        <f t="shared" si="40"/>
        <v>0</v>
      </c>
      <c r="L126" s="41">
        <f t="shared" si="40"/>
        <v>0</v>
      </c>
      <c r="M126" s="41">
        <f t="shared" si="40"/>
        <v>0</v>
      </c>
      <c r="N126" s="41">
        <f>N10+N36+N62+N100</f>
        <v>0</v>
      </c>
      <c r="O126" s="33" t="e">
        <f>N126/$N$128</f>
        <v>#DIV/0!</v>
      </c>
    </row>
    <row r="127" spans="1:15">
      <c r="A127" s="16" t="str">
        <f t="shared" si="38"/>
        <v>Other</v>
      </c>
      <c r="B127" s="41">
        <f t="shared" ref="B127:N127" si="41">B11+B37+B63+B101</f>
        <v>0</v>
      </c>
      <c r="C127" s="41">
        <f t="shared" si="41"/>
        <v>0</v>
      </c>
      <c r="D127" s="41">
        <f t="shared" si="41"/>
        <v>0</v>
      </c>
      <c r="E127" s="41">
        <f t="shared" si="41"/>
        <v>0</v>
      </c>
      <c r="F127" s="41">
        <f t="shared" si="41"/>
        <v>0</v>
      </c>
      <c r="G127" s="41">
        <f t="shared" si="41"/>
        <v>0</v>
      </c>
      <c r="H127" s="41">
        <f t="shared" si="41"/>
        <v>0</v>
      </c>
      <c r="I127" s="41">
        <f t="shared" si="41"/>
        <v>0</v>
      </c>
      <c r="J127" s="41">
        <f t="shared" si="41"/>
        <v>0</v>
      </c>
      <c r="K127" s="41">
        <f t="shared" si="41"/>
        <v>0</v>
      </c>
      <c r="L127" s="41">
        <f t="shared" si="41"/>
        <v>0</v>
      </c>
      <c r="M127" s="41">
        <f t="shared" si="41"/>
        <v>0</v>
      </c>
      <c r="N127" s="41">
        <f t="shared" si="41"/>
        <v>0</v>
      </c>
      <c r="O127" s="36" t="e">
        <f>N127/$N$128</f>
        <v>#DIV/0!</v>
      </c>
    </row>
    <row r="128" spans="1:15">
      <c r="A128" s="16" t="str">
        <f t="shared" si="38"/>
        <v>TOTAL</v>
      </c>
      <c r="B128" s="41">
        <f t="shared" ref="B128:N128" si="42">B12+B38+B64+B102</f>
        <v>0</v>
      </c>
      <c r="C128" s="41">
        <f t="shared" si="42"/>
        <v>0</v>
      </c>
      <c r="D128" s="41">
        <f t="shared" si="42"/>
        <v>0</v>
      </c>
      <c r="E128" s="41">
        <f t="shared" si="42"/>
        <v>0</v>
      </c>
      <c r="F128" s="41">
        <f t="shared" si="42"/>
        <v>0</v>
      </c>
      <c r="G128" s="41">
        <f t="shared" si="42"/>
        <v>0</v>
      </c>
      <c r="H128" s="41">
        <f t="shared" si="42"/>
        <v>0</v>
      </c>
      <c r="I128" s="41">
        <f t="shared" si="42"/>
        <v>0</v>
      </c>
      <c r="J128" s="41">
        <f t="shared" si="42"/>
        <v>0</v>
      </c>
      <c r="K128" s="41">
        <f t="shared" si="42"/>
        <v>0</v>
      </c>
      <c r="L128" s="41">
        <f t="shared" si="42"/>
        <v>0</v>
      </c>
      <c r="M128" s="41">
        <f t="shared" si="42"/>
        <v>0</v>
      </c>
      <c r="N128" s="41">
        <f t="shared" si="42"/>
        <v>0</v>
      </c>
      <c r="O128" s="33" t="e">
        <f>SUM(O123:O127)</f>
        <v>#DIV/0!</v>
      </c>
    </row>
    <row r="129" spans="1:15" ht="12.75">
      <c r="A129" s="16" t="str">
        <f t="shared" si="38"/>
        <v>% to TOTAL</v>
      </c>
      <c r="B129" s="33" t="e">
        <f t="shared" ref="B129:N129" si="43">B128/$N128</f>
        <v>#DIV/0!</v>
      </c>
      <c r="C129" s="33" t="e">
        <f t="shared" si="43"/>
        <v>#DIV/0!</v>
      </c>
      <c r="D129" s="33" t="e">
        <f t="shared" si="43"/>
        <v>#DIV/0!</v>
      </c>
      <c r="E129" s="33" t="e">
        <f t="shared" si="43"/>
        <v>#DIV/0!</v>
      </c>
      <c r="F129" s="33" t="e">
        <f t="shared" si="43"/>
        <v>#DIV/0!</v>
      </c>
      <c r="G129" s="33" t="e">
        <f t="shared" si="43"/>
        <v>#DIV/0!</v>
      </c>
      <c r="H129" s="33" t="e">
        <f t="shared" si="43"/>
        <v>#DIV/0!</v>
      </c>
      <c r="I129" s="33" t="e">
        <f t="shared" si="43"/>
        <v>#DIV/0!</v>
      </c>
      <c r="J129" s="33" t="e">
        <f t="shared" si="43"/>
        <v>#DIV/0!</v>
      </c>
      <c r="K129" s="33" t="e">
        <f t="shared" si="43"/>
        <v>#DIV/0!</v>
      </c>
      <c r="L129" s="33" t="e">
        <f t="shared" si="43"/>
        <v>#DIV/0!</v>
      </c>
      <c r="M129" s="33" t="e">
        <f t="shared" si="43"/>
        <v>#DIV/0!</v>
      </c>
      <c r="N129" s="33" t="e">
        <f t="shared" si="43"/>
        <v>#DIV/0!</v>
      </c>
      <c r="O129" s="18"/>
    </row>
    <row r="130" spans="1:15">
      <c r="A130" s="16" t="str">
        <f t="shared" si="38"/>
        <v>Total Sample</v>
      </c>
      <c r="B130" s="32">
        <f>B14+B40+B78+B104</f>
        <v>0</v>
      </c>
      <c r="C130" s="32">
        <f t="shared" ref="C130:M130" si="44">C14+C40+C78+C104</f>
        <v>0</v>
      </c>
      <c r="D130" s="32">
        <f t="shared" si="44"/>
        <v>0</v>
      </c>
      <c r="E130" s="32">
        <f t="shared" si="44"/>
        <v>0</v>
      </c>
      <c r="F130" s="32">
        <f t="shared" si="44"/>
        <v>0</v>
      </c>
      <c r="G130" s="32">
        <f t="shared" si="44"/>
        <v>0</v>
      </c>
      <c r="H130" s="32">
        <f t="shared" si="44"/>
        <v>0</v>
      </c>
      <c r="I130" s="32">
        <f t="shared" si="44"/>
        <v>0</v>
      </c>
      <c r="J130" s="32">
        <f t="shared" si="44"/>
        <v>0</v>
      </c>
      <c r="K130" s="32">
        <f t="shared" si="44"/>
        <v>0</v>
      </c>
      <c r="L130" s="32">
        <f t="shared" si="44"/>
        <v>0</v>
      </c>
      <c r="M130" s="32">
        <f t="shared" si="44"/>
        <v>0</v>
      </c>
      <c r="N130" s="32">
        <f>N14+N40+N78+N104</f>
        <v>0</v>
      </c>
      <c r="O130" s="32">
        <f>SUM(B130:N130)</f>
        <v>0</v>
      </c>
    </row>
    <row r="131" spans="1:15" ht="12.75">
      <c r="O131" s="18"/>
    </row>
    <row r="132" spans="1:15" ht="12.75">
      <c r="A132" s="22" t="s">
        <v>72</v>
      </c>
      <c r="N132" s="32"/>
      <c r="O132" s="33"/>
    </row>
    <row r="133" spans="1:15">
      <c r="A133" s="16" t="str">
        <f>A17</f>
        <v>1st Pmt. Date</v>
      </c>
      <c r="B133" s="41">
        <f t="shared" ref="B133:B141" si="45">B17+B43+B67+B81+B107</f>
        <v>0</v>
      </c>
      <c r="C133" s="41">
        <f t="shared" ref="C133:N133" si="46">C17+C43+C67+C81+C107</f>
        <v>0</v>
      </c>
      <c r="D133" s="41">
        <f t="shared" si="46"/>
        <v>0</v>
      </c>
      <c r="E133" s="41">
        <f t="shared" si="46"/>
        <v>0</v>
      </c>
      <c r="F133" s="41">
        <f t="shared" si="46"/>
        <v>0</v>
      </c>
      <c r="G133" s="41">
        <f t="shared" si="46"/>
        <v>0</v>
      </c>
      <c r="H133" s="41">
        <f t="shared" si="46"/>
        <v>0</v>
      </c>
      <c r="I133" s="41">
        <f t="shared" si="46"/>
        <v>0</v>
      </c>
      <c r="J133" s="41">
        <f t="shared" si="46"/>
        <v>0</v>
      </c>
      <c r="K133" s="41">
        <f t="shared" si="46"/>
        <v>0</v>
      </c>
      <c r="L133" s="41">
        <f t="shared" si="46"/>
        <v>0</v>
      </c>
      <c r="M133" s="41">
        <f t="shared" si="46"/>
        <v>0</v>
      </c>
      <c r="N133" s="41">
        <f t="shared" si="46"/>
        <v>0</v>
      </c>
      <c r="O133" s="33" t="e">
        <f t="shared" ref="O133:O142" si="47">N133/$N$143</f>
        <v>#DIV/0!</v>
      </c>
    </row>
    <row r="134" spans="1:15">
      <c r="A134" s="16" t="str">
        <f t="shared" ref="A134:A145" si="48">A18</f>
        <v>APR/FC Error</v>
      </c>
      <c r="B134" s="41">
        <f t="shared" si="45"/>
        <v>0</v>
      </c>
      <c r="C134" s="41">
        <f t="shared" ref="C134:N134" si="49">C18+C44+C68+C82+C108</f>
        <v>0</v>
      </c>
      <c r="D134" s="41">
        <f t="shared" si="49"/>
        <v>0</v>
      </c>
      <c r="E134" s="41">
        <f t="shared" si="49"/>
        <v>0</v>
      </c>
      <c r="F134" s="41">
        <f t="shared" si="49"/>
        <v>0</v>
      </c>
      <c r="G134" s="41">
        <f t="shared" si="49"/>
        <v>0</v>
      </c>
      <c r="H134" s="41">
        <f t="shared" si="49"/>
        <v>0</v>
      </c>
      <c r="I134" s="41">
        <f t="shared" si="49"/>
        <v>0</v>
      </c>
      <c r="J134" s="41">
        <f t="shared" si="49"/>
        <v>0</v>
      </c>
      <c r="K134" s="41">
        <f t="shared" si="49"/>
        <v>0</v>
      </c>
      <c r="L134" s="41">
        <f t="shared" si="49"/>
        <v>0</v>
      </c>
      <c r="M134" s="41">
        <f t="shared" si="49"/>
        <v>0</v>
      </c>
      <c r="N134" s="41">
        <f t="shared" si="49"/>
        <v>0</v>
      </c>
      <c r="O134" s="33" t="e">
        <f t="shared" si="47"/>
        <v>#DIV/0!</v>
      </c>
    </row>
    <row r="135" spans="1:15">
      <c r="A135" s="16" t="str">
        <f t="shared" si="48"/>
        <v>Itemization</v>
      </c>
      <c r="B135" s="41">
        <f t="shared" si="45"/>
        <v>0</v>
      </c>
      <c r="C135" s="41">
        <f t="shared" ref="C135:N135" si="50">C19+C45+C69+C83+C109</f>
        <v>0</v>
      </c>
      <c r="D135" s="41">
        <f t="shared" si="50"/>
        <v>0</v>
      </c>
      <c r="E135" s="41">
        <f t="shared" si="50"/>
        <v>0</v>
      </c>
      <c r="F135" s="41">
        <f t="shared" si="50"/>
        <v>0</v>
      </c>
      <c r="G135" s="41">
        <f t="shared" si="50"/>
        <v>0</v>
      </c>
      <c r="H135" s="41">
        <f t="shared" si="50"/>
        <v>0</v>
      </c>
      <c r="I135" s="41">
        <f t="shared" si="50"/>
        <v>0</v>
      </c>
      <c r="J135" s="41">
        <f t="shared" si="50"/>
        <v>0</v>
      </c>
      <c r="K135" s="41">
        <f t="shared" si="50"/>
        <v>0</v>
      </c>
      <c r="L135" s="41">
        <f t="shared" si="50"/>
        <v>0</v>
      </c>
      <c r="M135" s="41">
        <f t="shared" si="50"/>
        <v>0</v>
      </c>
      <c r="N135" s="41">
        <f t="shared" si="50"/>
        <v>0</v>
      </c>
      <c r="O135" s="33" t="e">
        <f t="shared" si="47"/>
        <v>#DIV/0!</v>
      </c>
    </row>
    <row r="136" spans="1:15">
      <c r="A136" s="16" t="str">
        <f t="shared" si="48"/>
        <v>PrePaid FC</v>
      </c>
      <c r="B136" s="41">
        <f t="shared" si="45"/>
        <v>0</v>
      </c>
      <c r="C136" s="41">
        <f t="shared" ref="C136:N136" si="51">C20+C46+C70+C84+C110</f>
        <v>0</v>
      </c>
      <c r="D136" s="41">
        <f t="shared" si="51"/>
        <v>0</v>
      </c>
      <c r="E136" s="41">
        <f t="shared" si="51"/>
        <v>0</v>
      </c>
      <c r="F136" s="41">
        <f t="shared" si="51"/>
        <v>0</v>
      </c>
      <c r="G136" s="41">
        <f t="shared" si="51"/>
        <v>0</v>
      </c>
      <c r="H136" s="41">
        <f t="shared" si="51"/>
        <v>0</v>
      </c>
      <c r="I136" s="41">
        <f t="shared" si="51"/>
        <v>0</v>
      </c>
      <c r="J136" s="41">
        <f t="shared" si="51"/>
        <v>0</v>
      </c>
      <c r="K136" s="41">
        <f t="shared" si="51"/>
        <v>0</v>
      </c>
      <c r="L136" s="41">
        <f t="shared" si="51"/>
        <v>0</v>
      </c>
      <c r="M136" s="41">
        <f t="shared" si="51"/>
        <v>0</v>
      </c>
      <c r="N136" s="41">
        <f t="shared" si="51"/>
        <v>0</v>
      </c>
      <c r="O136" s="33" t="e">
        <f t="shared" si="47"/>
        <v>#DIV/0!</v>
      </c>
    </row>
    <row r="137" spans="1:15">
      <c r="A137" s="16" t="str">
        <f t="shared" si="48"/>
        <v>Req. Deposit</v>
      </c>
      <c r="B137" s="41">
        <f t="shared" si="45"/>
        <v>0</v>
      </c>
      <c r="C137" s="41">
        <f t="shared" ref="C137:N137" si="52">C21+C47+C71+C85+C111</f>
        <v>0</v>
      </c>
      <c r="D137" s="41">
        <f t="shared" si="52"/>
        <v>0</v>
      </c>
      <c r="E137" s="41">
        <f t="shared" si="52"/>
        <v>0</v>
      </c>
      <c r="F137" s="41">
        <f t="shared" si="52"/>
        <v>0</v>
      </c>
      <c r="G137" s="41">
        <f t="shared" si="52"/>
        <v>0</v>
      </c>
      <c r="H137" s="41">
        <f t="shared" si="52"/>
        <v>0</v>
      </c>
      <c r="I137" s="41">
        <f t="shared" si="52"/>
        <v>0</v>
      </c>
      <c r="J137" s="41">
        <f t="shared" si="52"/>
        <v>0</v>
      </c>
      <c r="K137" s="41">
        <f t="shared" si="52"/>
        <v>0</v>
      </c>
      <c r="L137" s="41">
        <f t="shared" si="52"/>
        <v>0</v>
      </c>
      <c r="M137" s="41">
        <f t="shared" si="52"/>
        <v>0</v>
      </c>
      <c r="N137" s="41">
        <f t="shared" si="52"/>
        <v>0</v>
      </c>
      <c r="O137" s="33" t="e">
        <f t="shared" si="47"/>
        <v>#DIV/0!</v>
      </c>
    </row>
    <row r="138" spans="1:15">
      <c r="A138" s="16" t="str">
        <f t="shared" si="48"/>
        <v>Signed-Credit Ins.</v>
      </c>
      <c r="B138" s="41">
        <f t="shared" si="45"/>
        <v>0</v>
      </c>
      <c r="C138" s="41">
        <f t="shared" ref="C138:N138" si="53">C22+C48+C72+C86+C112</f>
        <v>0</v>
      </c>
      <c r="D138" s="41">
        <f t="shared" si="53"/>
        <v>0</v>
      </c>
      <c r="E138" s="41">
        <f t="shared" si="53"/>
        <v>0</v>
      </c>
      <c r="F138" s="41">
        <f t="shared" si="53"/>
        <v>0</v>
      </c>
      <c r="G138" s="41">
        <f t="shared" si="53"/>
        <v>0</v>
      </c>
      <c r="H138" s="41">
        <f t="shared" si="53"/>
        <v>0</v>
      </c>
      <c r="I138" s="41">
        <f t="shared" si="53"/>
        <v>0</v>
      </c>
      <c r="J138" s="41">
        <f t="shared" si="53"/>
        <v>0</v>
      </c>
      <c r="K138" s="41">
        <f t="shared" si="53"/>
        <v>0</v>
      </c>
      <c r="L138" s="41">
        <f t="shared" si="53"/>
        <v>0</v>
      </c>
      <c r="M138" s="41">
        <f t="shared" si="53"/>
        <v>0</v>
      </c>
      <c r="N138" s="41">
        <f t="shared" si="53"/>
        <v>0</v>
      </c>
      <c r="O138" s="33" t="e">
        <f t="shared" si="47"/>
        <v>#DIV/0!</v>
      </c>
    </row>
    <row r="139" spans="1:15">
      <c r="A139" s="16" t="str">
        <f t="shared" si="48"/>
        <v>Timing of Discl.</v>
      </c>
      <c r="B139" s="41">
        <f t="shared" si="45"/>
        <v>0</v>
      </c>
      <c r="C139" s="41">
        <f t="shared" ref="C139:N139" si="54">C23+C49+C73+C87+C113</f>
        <v>0</v>
      </c>
      <c r="D139" s="41">
        <f t="shared" si="54"/>
        <v>0</v>
      </c>
      <c r="E139" s="41">
        <f t="shared" si="54"/>
        <v>0</v>
      </c>
      <c r="F139" s="41">
        <f t="shared" si="54"/>
        <v>0</v>
      </c>
      <c r="G139" s="41">
        <f t="shared" si="54"/>
        <v>0</v>
      </c>
      <c r="H139" s="41">
        <f t="shared" si="54"/>
        <v>0</v>
      </c>
      <c r="I139" s="41">
        <f t="shared" si="54"/>
        <v>0</v>
      </c>
      <c r="J139" s="41">
        <f t="shared" si="54"/>
        <v>0</v>
      </c>
      <c r="K139" s="41">
        <f t="shared" si="54"/>
        <v>0</v>
      </c>
      <c r="L139" s="41">
        <f t="shared" si="54"/>
        <v>0</v>
      </c>
      <c r="M139" s="41">
        <f t="shared" si="54"/>
        <v>0</v>
      </c>
      <c r="N139" s="41">
        <f t="shared" si="54"/>
        <v>0</v>
      </c>
      <c r="O139" s="33" t="e">
        <f t="shared" si="47"/>
        <v>#DIV/0!</v>
      </c>
    </row>
    <row r="140" spans="1:15">
      <c r="A140" s="16" t="str">
        <f t="shared" si="48"/>
        <v>RESPA</v>
      </c>
      <c r="B140" s="41">
        <f t="shared" si="45"/>
        <v>0</v>
      </c>
      <c r="C140" s="41">
        <f t="shared" ref="C140:N140" si="55">C24+C50+C74+C88+C114</f>
        <v>0</v>
      </c>
      <c r="D140" s="41">
        <f t="shared" si="55"/>
        <v>0</v>
      </c>
      <c r="E140" s="41">
        <f t="shared" si="55"/>
        <v>0</v>
      </c>
      <c r="F140" s="41">
        <f t="shared" si="55"/>
        <v>0</v>
      </c>
      <c r="G140" s="41">
        <f t="shared" si="55"/>
        <v>0</v>
      </c>
      <c r="H140" s="41">
        <f t="shared" si="55"/>
        <v>0</v>
      </c>
      <c r="I140" s="41">
        <f t="shared" si="55"/>
        <v>0</v>
      </c>
      <c r="J140" s="41">
        <f t="shared" si="55"/>
        <v>0</v>
      </c>
      <c r="K140" s="41">
        <f t="shared" si="55"/>
        <v>0</v>
      </c>
      <c r="L140" s="41">
        <f t="shared" si="55"/>
        <v>0</v>
      </c>
      <c r="M140" s="41">
        <f t="shared" si="55"/>
        <v>0</v>
      </c>
      <c r="N140" s="41">
        <f t="shared" si="55"/>
        <v>0</v>
      </c>
      <c r="O140" s="33" t="e">
        <f t="shared" si="47"/>
        <v>#DIV/0!</v>
      </c>
    </row>
    <row r="141" spans="1:15">
      <c r="A141" s="16" t="str">
        <f t="shared" si="48"/>
        <v>Fair Hsg.</v>
      </c>
      <c r="B141" s="41">
        <f t="shared" si="45"/>
        <v>0</v>
      </c>
      <c r="C141" s="41">
        <f t="shared" ref="C141:N141" si="56">C25+C51+C75+C89+C115</f>
        <v>0</v>
      </c>
      <c r="D141" s="41">
        <f t="shared" si="56"/>
        <v>0</v>
      </c>
      <c r="E141" s="41">
        <f t="shared" si="56"/>
        <v>0</v>
      </c>
      <c r="F141" s="41">
        <f t="shared" si="56"/>
        <v>0</v>
      </c>
      <c r="G141" s="41">
        <f t="shared" si="56"/>
        <v>0</v>
      </c>
      <c r="H141" s="41">
        <f t="shared" si="56"/>
        <v>0</v>
      </c>
      <c r="I141" s="41">
        <f t="shared" si="56"/>
        <v>0</v>
      </c>
      <c r="J141" s="41">
        <f t="shared" si="56"/>
        <v>0</v>
      </c>
      <c r="K141" s="41">
        <f t="shared" si="56"/>
        <v>0</v>
      </c>
      <c r="L141" s="41">
        <f t="shared" si="56"/>
        <v>0</v>
      </c>
      <c r="M141" s="41">
        <f t="shared" si="56"/>
        <v>0</v>
      </c>
      <c r="N141" s="41">
        <f t="shared" si="56"/>
        <v>0</v>
      </c>
      <c r="O141" s="33" t="e">
        <f t="shared" si="47"/>
        <v>#DIV/0!</v>
      </c>
    </row>
    <row r="142" spans="1:15">
      <c r="A142" s="16" t="str">
        <f t="shared" si="48"/>
        <v>Other Reg Z</v>
      </c>
      <c r="B142" s="41">
        <f t="shared" ref="B142:N142" si="57">B26+B52+B76+B90+B116</f>
        <v>0</v>
      </c>
      <c r="C142" s="41">
        <f t="shared" si="57"/>
        <v>0</v>
      </c>
      <c r="D142" s="41">
        <f t="shared" si="57"/>
        <v>0</v>
      </c>
      <c r="E142" s="41">
        <f t="shared" si="57"/>
        <v>0</v>
      </c>
      <c r="F142" s="41">
        <f t="shared" si="57"/>
        <v>0</v>
      </c>
      <c r="G142" s="41">
        <f t="shared" si="57"/>
        <v>0</v>
      </c>
      <c r="H142" s="41">
        <f t="shared" si="57"/>
        <v>0</v>
      </c>
      <c r="I142" s="41">
        <f t="shared" si="57"/>
        <v>0</v>
      </c>
      <c r="J142" s="41">
        <f t="shared" si="57"/>
        <v>0</v>
      </c>
      <c r="K142" s="41">
        <f t="shared" si="57"/>
        <v>0</v>
      </c>
      <c r="L142" s="41">
        <f t="shared" si="57"/>
        <v>0</v>
      </c>
      <c r="M142" s="41">
        <f t="shared" si="57"/>
        <v>0</v>
      </c>
      <c r="N142" s="41">
        <f t="shared" si="57"/>
        <v>0</v>
      </c>
      <c r="O142" s="36" t="e">
        <f t="shared" si="47"/>
        <v>#DIV/0!</v>
      </c>
    </row>
    <row r="143" spans="1:15">
      <c r="A143" s="16" t="str">
        <f t="shared" si="48"/>
        <v>TOTAL</v>
      </c>
      <c r="B143" s="41">
        <f t="shared" ref="B143:N143" si="58">B27+B53+B77+B91+B117</f>
        <v>0</v>
      </c>
      <c r="C143" s="41">
        <f t="shared" si="58"/>
        <v>0</v>
      </c>
      <c r="D143" s="41">
        <f t="shared" si="58"/>
        <v>0</v>
      </c>
      <c r="E143" s="41">
        <f t="shared" si="58"/>
        <v>0</v>
      </c>
      <c r="F143" s="41">
        <f t="shared" si="58"/>
        <v>0</v>
      </c>
      <c r="G143" s="41">
        <f t="shared" si="58"/>
        <v>0</v>
      </c>
      <c r="H143" s="41">
        <f t="shared" si="58"/>
        <v>0</v>
      </c>
      <c r="I143" s="41">
        <f t="shared" si="58"/>
        <v>0</v>
      </c>
      <c r="J143" s="41">
        <f t="shared" si="58"/>
        <v>0</v>
      </c>
      <c r="K143" s="41">
        <f t="shared" si="58"/>
        <v>0</v>
      </c>
      <c r="L143" s="41">
        <f t="shared" si="58"/>
        <v>0</v>
      </c>
      <c r="M143" s="41">
        <f t="shared" si="58"/>
        <v>0</v>
      </c>
      <c r="N143" s="41">
        <f t="shared" si="58"/>
        <v>0</v>
      </c>
      <c r="O143" s="33" t="e">
        <f>SUM(O133:O142)</f>
        <v>#DIV/0!</v>
      </c>
    </row>
    <row r="144" spans="1:15" ht="12.75">
      <c r="A144" s="16" t="str">
        <f t="shared" si="48"/>
        <v>% to TOTAL</v>
      </c>
      <c r="B144" s="49" t="e">
        <f t="shared" ref="B144:N144" si="59">B143/$N143</f>
        <v>#DIV/0!</v>
      </c>
      <c r="C144" s="49" t="e">
        <f t="shared" si="59"/>
        <v>#DIV/0!</v>
      </c>
      <c r="D144" s="49" t="e">
        <f t="shared" si="59"/>
        <v>#DIV/0!</v>
      </c>
      <c r="E144" s="49" t="e">
        <f t="shared" si="59"/>
        <v>#DIV/0!</v>
      </c>
      <c r="F144" s="49" t="e">
        <f t="shared" si="59"/>
        <v>#DIV/0!</v>
      </c>
      <c r="G144" s="49" t="e">
        <f t="shared" si="59"/>
        <v>#DIV/0!</v>
      </c>
      <c r="H144" s="49" t="e">
        <f t="shared" si="59"/>
        <v>#DIV/0!</v>
      </c>
      <c r="I144" s="49" t="e">
        <f t="shared" si="59"/>
        <v>#DIV/0!</v>
      </c>
      <c r="J144" s="49" t="e">
        <f t="shared" si="59"/>
        <v>#DIV/0!</v>
      </c>
      <c r="K144" s="49" t="e">
        <f t="shared" si="59"/>
        <v>#DIV/0!</v>
      </c>
      <c r="L144" s="49" t="e">
        <f t="shared" si="59"/>
        <v>#DIV/0!</v>
      </c>
      <c r="M144" s="49" t="e">
        <f t="shared" si="59"/>
        <v>#DIV/0!</v>
      </c>
      <c r="N144" s="49" t="e">
        <f t="shared" si="59"/>
        <v>#DIV/0!</v>
      </c>
      <c r="O144" s="50"/>
    </row>
    <row r="145" spans="1:15">
      <c r="A145" s="16" t="str">
        <f t="shared" si="48"/>
        <v>Total Sample</v>
      </c>
      <c r="B145" s="51">
        <f>B29+B55+B93+B119</f>
        <v>0</v>
      </c>
      <c r="C145" s="51">
        <f t="shared" ref="C145:N145" si="60">C29+C55+C93+C119</f>
        <v>0</v>
      </c>
      <c r="D145" s="51">
        <f t="shared" si="60"/>
        <v>0</v>
      </c>
      <c r="E145" s="51">
        <f t="shared" si="60"/>
        <v>0</v>
      </c>
      <c r="F145" s="51">
        <f t="shared" si="60"/>
        <v>0</v>
      </c>
      <c r="G145" s="51">
        <f t="shared" si="60"/>
        <v>0</v>
      </c>
      <c r="H145" s="51">
        <f t="shared" si="60"/>
        <v>0</v>
      </c>
      <c r="I145" s="51">
        <f t="shared" si="60"/>
        <v>0</v>
      </c>
      <c r="J145" s="51">
        <f t="shared" si="60"/>
        <v>0</v>
      </c>
      <c r="K145" s="51">
        <f t="shared" si="60"/>
        <v>0</v>
      </c>
      <c r="L145" s="51">
        <f t="shared" si="60"/>
        <v>0</v>
      </c>
      <c r="M145" s="51">
        <f t="shared" si="60"/>
        <v>0</v>
      </c>
      <c r="N145" s="51">
        <f t="shared" si="60"/>
        <v>0</v>
      </c>
      <c r="O145" s="32">
        <f>SUM(B145:N145)</f>
        <v>0</v>
      </c>
    </row>
    <row r="146" spans="1:15">
      <c r="A146" s="16" t="s">
        <v>102</v>
      </c>
    </row>
    <row r="147" spans="1:15" ht="12.75">
      <c r="A147" s="18"/>
      <c r="B147" s="52" t="s">
        <v>132</v>
      </c>
      <c r="C147" s="52">
        <v>2</v>
      </c>
      <c r="D147" s="52">
        <v>3</v>
      </c>
      <c r="E147" s="52" t="s">
        <v>133</v>
      </c>
      <c r="F147" s="52" t="s">
        <v>129</v>
      </c>
      <c r="G147" s="52" t="s">
        <v>61</v>
      </c>
      <c r="H147" s="18"/>
    </row>
    <row r="148" spans="1:15" ht="12.75">
      <c r="A148" s="53" t="s">
        <v>82</v>
      </c>
      <c r="B148" s="18"/>
      <c r="C148" s="18"/>
      <c r="D148" s="18"/>
      <c r="E148" s="18"/>
      <c r="F148" s="18"/>
      <c r="G148" s="18"/>
      <c r="H148" s="54"/>
    </row>
    <row r="149" spans="1:15" ht="12.75">
      <c r="A149" s="54" t="str">
        <f>A7</f>
        <v>Denial Reason</v>
      </c>
      <c r="B149" s="55">
        <f>N7</f>
        <v>0</v>
      </c>
      <c r="C149" s="55">
        <f>N33</f>
        <v>0</v>
      </c>
      <c r="D149" s="55">
        <f>N59</f>
        <v>0</v>
      </c>
      <c r="E149" s="55">
        <f t="shared" ref="E149:E154" si="61">SUM(B149:D149)</f>
        <v>0</v>
      </c>
      <c r="F149" s="55">
        <f>N97</f>
        <v>0</v>
      </c>
      <c r="G149" s="55">
        <f t="shared" ref="G149:G154" si="62">SUM(E149:F149)</f>
        <v>0</v>
      </c>
      <c r="H149" s="56">
        <f t="shared" ref="H149:H154" si="63">G149/$G$188</f>
        <v>0</v>
      </c>
    </row>
    <row r="150" spans="1:15" ht="12.75">
      <c r="A150" s="54" t="str">
        <f>A8</f>
        <v>Lender's Add.</v>
      </c>
      <c r="B150" s="55">
        <f>N8</f>
        <v>0</v>
      </c>
      <c r="C150" s="55">
        <f>N34</f>
        <v>0</v>
      </c>
      <c r="D150" s="55">
        <f>N60</f>
        <v>0</v>
      </c>
      <c r="E150" s="55">
        <f t="shared" si="61"/>
        <v>0</v>
      </c>
      <c r="F150" s="55">
        <f>N98</f>
        <v>0</v>
      </c>
      <c r="G150" s="55">
        <f t="shared" si="62"/>
        <v>0</v>
      </c>
      <c r="H150" s="56">
        <f t="shared" si="63"/>
        <v>0</v>
      </c>
    </row>
    <row r="151" spans="1:15" ht="12.75">
      <c r="A151" s="54" t="str">
        <f>A9</f>
        <v>Timing</v>
      </c>
      <c r="B151" s="55">
        <f>N9</f>
        <v>0</v>
      </c>
      <c r="C151" s="55">
        <f>N35</f>
        <v>0</v>
      </c>
      <c r="D151" s="55">
        <f>N61</f>
        <v>0</v>
      </c>
      <c r="E151" s="55">
        <f t="shared" si="61"/>
        <v>0</v>
      </c>
      <c r="F151" s="55">
        <f>N99</f>
        <v>0</v>
      </c>
      <c r="G151" s="55">
        <f t="shared" si="62"/>
        <v>0</v>
      </c>
      <c r="H151" s="56">
        <f t="shared" si="63"/>
        <v>0</v>
      </c>
    </row>
    <row r="152" spans="1:15" ht="12.75">
      <c r="A152" s="54" t="str">
        <f>A10</f>
        <v>FCRA</v>
      </c>
      <c r="B152" s="55">
        <f>N10</f>
        <v>0</v>
      </c>
      <c r="C152" s="55">
        <f>N36</f>
        <v>0</v>
      </c>
      <c r="D152" s="55">
        <f>N62</f>
        <v>0</v>
      </c>
      <c r="E152" s="55">
        <f t="shared" si="61"/>
        <v>0</v>
      </c>
      <c r="F152" s="55">
        <f>N100</f>
        <v>0</v>
      </c>
      <c r="G152" s="55">
        <f t="shared" si="62"/>
        <v>0</v>
      </c>
      <c r="H152" s="56">
        <f t="shared" si="63"/>
        <v>0</v>
      </c>
    </row>
    <row r="153" spans="1:15" ht="12.75">
      <c r="A153" s="54" t="str">
        <f>A11</f>
        <v>Other</v>
      </c>
      <c r="B153" s="57">
        <f>N11</f>
        <v>0</v>
      </c>
      <c r="C153" s="57">
        <f>N37</f>
        <v>0</v>
      </c>
      <c r="D153" s="57">
        <f>N63</f>
        <v>0</v>
      </c>
      <c r="E153" s="57">
        <f t="shared" si="61"/>
        <v>0</v>
      </c>
      <c r="F153" s="57">
        <f>N101</f>
        <v>0</v>
      </c>
      <c r="G153" s="57">
        <f t="shared" si="62"/>
        <v>0</v>
      </c>
      <c r="H153" s="56">
        <f t="shared" si="63"/>
        <v>0</v>
      </c>
    </row>
    <row r="154" spans="1:15" ht="12.75">
      <c r="A154" s="58" t="s">
        <v>83</v>
      </c>
      <c r="B154" s="59">
        <f>SUM(B149:B153)</f>
        <v>0</v>
      </c>
      <c r="C154" s="59">
        <f>SUM(C149:C153)</f>
        <v>0</v>
      </c>
      <c r="D154" s="59">
        <f>SUM(D149:D153)</f>
        <v>0</v>
      </c>
      <c r="E154" s="59">
        <f t="shared" si="61"/>
        <v>0</v>
      </c>
      <c r="F154" s="59">
        <f>SUM(F149:F153)</f>
        <v>0</v>
      </c>
      <c r="G154" s="59">
        <f t="shared" si="62"/>
        <v>0</v>
      </c>
      <c r="H154" s="60">
        <f t="shared" si="63"/>
        <v>0</v>
      </c>
    </row>
    <row r="155" spans="1:15" ht="12.75">
      <c r="A155" s="61" t="s">
        <v>84</v>
      </c>
      <c r="B155" s="55"/>
      <c r="C155" s="55"/>
      <c r="D155" s="55"/>
      <c r="E155" s="55"/>
      <c r="F155" s="54"/>
      <c r="G155" s="54"/>
      <c r="H155" s="62"/>
    </row>
    <row r="156" spans="1:15" ht="12.75">
      <c r="A156" s="54" t="str">
        <f t="shared" ref="A156:A162" si="64">A17</f>
        <v>1st Pmt. Date</v>
      </c>
      <c r="B156" s="55">
        <f t="shared" ref="B156:B162" si="65">N17</f>
        <v>0</v>
      </c>
      <c r="C156" s="55">
        <f t="shared" ref="C156:C162" si="66">N43</f>
        <v>0</v>
      </c>
      <c r="D156" s="55">
        <f t="shared" ref="D156:D162" si="67">N81+N67</f>
        <v>0</v>
      </c>
      <c r="E156" s="55">
        <f t="shared" ref="E156:E163" si="68">SUM(B156:D156)</f>
        <v>0</v>
      </c>
      <c r="F156" s="55">
        <f t="shared" ref="F156:F162" si="69">N107</f>
        <v>0</v>
      </c>
      <c r="G156" s="55">
        <f t="shared" ref="G156:G164" si="70">SUM(E156:F156)</f>
        <v>0</v>
      </c>
      <c r="H156" s="56">
        <f t="shared" ref="H156:H164" si="71">G156/$G$188</f>
        <v>0</v>
      </c>
    </row>
    <row r="157" spans="1:15" ht="12.75">
      <c r="A157" s="54" t="str">
        <f t="shared" si="64"/>
        <v>APR/FC Error</v>
      </c>
      <c r="B157" s="55">
        <f t="shared" si="65"/>
        <v>0</v>
      </c>
      <c r="C157" s="55">
        <f t="shared" si="66"/>
        <v>0</v>
      </c>
      <c r="D157" s="55">
        <f t="shared" si="67"/>
        <v>0</v>
      </c>
      <c r="E157" s="55">
        <f t="shared" si="68"/>
        <v>0</v>
      </c>
      <c r="F157" s="55">
        <f t="shared" si="69"/>
        <v>0</v>
      </c>
      <c r="G157" s="55">
        <f t="shared" si="70"/>
        <v>0</v>
      </c>
      <c r="H157" s="56">
        <f t="shared" si="71"/>
        <v>0</v>
      </c>
    </row>
    <row r="158" spans="1:15" ht="12.75">
      <c r="A158" s="54" t="str">
        <f t="shared" si="64"/>
        <v>Itemization</v>
      </c>
      <c r="B158" s="55">
        <f t="shared" si="65"/>
        <v>0</v>
      </c>
      <c r="C158" s="55">
        <f t="shared" si="66"/>
        <v>0</v>
      </c>
      <c r="D158" s="55">
        <f t="shared" si="67"/>
        <v>0</v>
      </c>
      <c r="E158" s="55">
        <f t="shared" si="68"/>
        <v>0</v>
      </c>
      <c r="F158" s="55">
        <f t="shared" si="69"/>
        <v>0</v>
      </c>
      <c r="G158" s="55">
        <f t="shared" si="70"/>
        <v>0</v>
      </c>
      <c r="H158" s="56">
        <f t="shared" si="71"/>
        <v>0</v>
      </c>
    </row>
    <row r="159" spans="1:15" ht="12.75">
      <c r="A159" s="54" t="str">
        <f t="shared" si="64"/>
        <v>PrePaid FC</v>
      </c>
      <c r="B159" s="55">
        <f t="shared" si="65"/>
        <v>0</v>
      </c>
      <c r="C159" s="55">
        <f t="shared" si="66"/>
        <v>0</v>
      </c>
      <c r="D159" s="55">
        <f t="shared" si="67"/>
        <v>0</v>
      </c>
      <c r="E159" s="55">
        <f t="shared" si="68"/>
        <v>0</v>
      </c>
      <c r="F159" s="55">
        <f t="shared" si="69"/>
        <v>0</v>
      </c>
      <c r="G159" s="55">
        <f t="shared" si="70"/>
        <v>0</v>
      </c>
      <c r="H159" s="56">
        <f t="shared" si="71"/>
        <v>0</v>
      </c>
    </row>
    <row r="160" spans="1:15" ht="12.75">
      <c r="A160" s="54" t="str">
        <f t="shared" si="64"/>
        <v>Req. Deposit</v>
      </c>
      <c r="B160" s="55">
        <f t="shared" si="65"/>
        <v>0</v>
      </c>
      <c r="C160" s="55">
        <f t="shared" si="66"/>
        <v>0</v>
      </c>
      <c r="D160" s="55">
        <f t="shared" si="67"/>
        <v>0</v>
      </c>
      <c r="E160" s="55">
        <f t="shared" si="68"/>
        <v>0</v>
      </c>
      <c r="F160" s="55">
        <f t="shared" si="69"/>
        <v>0</v>
      </c>
      <c r="G160" s="55">
        <f t="shared" si="70"/>
        <v>0</v>
      </c>
      <c r="H160" s="56">
        <f t="shared" si="71"/>
        <v>0</v>
      </c>
    </row>
    <row r="161" spans="1:12" ht="12.75">
      <c r="A161" t="str">
        <f t="shared" si="64"/>
        <v>Signed-Credit Ins.</v>
      </c>
      <c r="B161" s="55">
        <f t="shared" si="65"/>
        <v>0</v>
      </c>
      <c r="C161" s="55">
        <f t="shared" si="66"/>
        <v>0</v>
      </c>
      <c r="D161" s="55">
        <f t="shared" si="67"/>
        <v>0</v>
      </c>
      <c r="E161" s="55">
        <f t="shared" si="68"/>
        <v>0</v>
      </c>
      <c r="F161" s="55">
        <f t="shared" si="69"/>
        <v>0</v>
      </c>
      <c r="G161" s="55">
        <f t="shared" si="70"/>
        <v>0</v>
      </c>
      <c r="H161" s="56">
        <f t="shared" si="71"/>
        <v>0</v>
      </c>
    </row>
    <row r="162" spans="1:12" ht="12.75">
      <c r="A162" s="54" t="str">
        <f t="shared" si="64"/>
        <v>Timing of Discl.</v>
      </c>
      <c r="B162" s="55">
        <f t="shared" si="65"/>
        <v>0</v>
      </c>
      <c r="C162" s="55">
        <f t="shared" si="66"/>
        <v>0</v>
      </c>
      <c r="D162" s="55">
        <f t="shared" si="67"/>
        <v>0</v>
      </c>
      <c r="E162" s="55">
        <f t="shared" si="68"/>
        <v>0</v>
      </c>
      <c r="F162" s="55">
        <f t="shared" si="69"/>
        <v>0</v>
      </c>
      <c r="G162" s="55">
        <f t="shared" si="70"/>
        <v>0</v>
      </c>
      <c r="H162" s="56">
        <f t="shared" si="71"/>
        <v>0</v>
      </c>
    </row>
    <row r="163" spans="1:12" ht="12.75">
      <c r="A163" s="54" t="str">
        <f>A26</f>
        <v>Other Reg Z</v>
      </c>
      <c r="B163" s="57">
        <f>N26</f>
        <v>0</v>
      </c>
      <c r="C163" s="57">
        <f>N52</f>
        <v>0</v>
      </c>
      <c r="D163" s="57">
        <f>N90+N76</f>
        <v>0</v>
      </c>
      <c r="E163" s="57">
        <f t="shared" si="68"/>
        <v>0</v>
      </c>
      <c r="F163" s="57">
        <f>N116</f>
        <v>0</v>
      </c>
      <c r="G163" s="57">
        <f t="shared" si="70"/>
        <v>0</v>
      </c>
      <c r="H163" s="56">
        <f t="shared" si="71"/>
        <v>0</v>
      </c>
    </row>
    <row r="164" spans="1:12" ht="12.75">
      <c r="A164" s="58" t="s">
        <v>83</v>
      </c>
      <c r="B164" s="59">
        <f>SUM(B156:B163)</f>
        <v>0</v>
      </c>
      <c r="C164" s="59">
        <f>SUM(C156:C163)</f>
        <v>0</v>
      </c>
      <c r="D164" s="59">
        <f>SUM(D156:D163)</f>
        <v>0</v>
      </c>
      <c r="E164" s="59">
        <f>SUM(E156:E163)</f>
        <v>0</v>
      </c>
      <c r="F164" s="59">
        <f>SUM(F156:F163)</f>
        <v>0</v>
      </c>
      <c r="G164" s="59">
        <f t="shared" si="70"/>
        <v>0</v>
      </c>
      <c r="H164" s="60">
        <f t="shared" si="71"/>
        <v>0</v>
      </c>
    </row>
    <row r="165" spans="1:12" ht="12.75">
      <c r="A165" s="53" t="s">
        <v>85</v>
      </c>
      <c r="B165" s="63"/>
      <c r="C165" s="63"/>
      <c r="D165" s="63"/>
      <c r="E165" s="63"/>
      <c r="F165" s="63"/>
      <c r="G165" s="63"/>
      <c r="H165" s="56"/>
    </row>
    <row r="166" spans="1:12" ht="12.75">
      <c r="A166" s="54" t="s">
        <v>12</v>
      </c>
      <c r="B166" s="64"/>
      <c r="C166" s="64"/>
      <c r="D166" s="64" t="s">
        <v>87</v>
      </c>
      <c r="E166" s="65">
        <f>SUM(B166:D166)</f>
        <v>0</v>
      </c>
      <c r="F166" s="66"/>
      <c r="G166" s="55">
        <f>SUM(E166:F166)</f>
        <v>0</v>
      </c>
      <c r="H166" s="56">
        <f t="shared" ref="H166:H186" si="72">G166/$G$188</f>
        <v>0</v>
      </c>
    </row>
    <row r="167" spans="1:12" ht="12.75">
      <c r="A167" s="54" t="s">
        <v>88</v>
      </c>
      <c r="B167" s="64" t="s">
        <v>86</v>
      </c>
      <c r="C167" s="64" t="s">
        <v>86</v>
      </c>
      <c r="D167" s="64" t="s">
        <v>86</v>
      </c>
      <c r="E167" s="65"/>
      <c r="F167" s="66"/>
      <c r="G167" s="55">
        <f>SUM(E167:F167)</f>
        <v>0</v>
      </c>
      <c r="H167" s="56">
        <f t="shared" si="72"/>
        <v>0</v>
      </c>
    </row>
    <row r="168" spans="1:12" ht="12.75">
      <c r="A168" s="54" t="s">
        <v>50</v>
      </c>
      <c r="B168" s="84"/>
      <c r="C168" s="64"/>
      <c r="D168" s="67" t="s">
        <v>89</v>
      </c>
      <c r="E168" s="65"/>
      <c r="F168" s="66"/>
      <c r="G168" s="55">
        <f>SUM(E168:F168)</f>
        <v>0</v>
      </c>
      <c r="H168" s="56">
        <f t="shared" si="72"/>
        <v>0</v>
      </c>
    </row>
    <row r="169" spans="1:12" ht="12.75">
      <c r="A169" s="54" t="s">
        <v>90</v>
      </c>
      <c r="B169" s="64" t="s">
        <v>86</v>
      </c>
      <c r="C169" s="64" t="s">
        <v>86</v>
      </c>
      <c r="D169" s="64" t="s">
        <v>86</v>
      </c>
      <c r="E169" s="65"/>
      <c r="F169" s="66"/>
      <c r="G169" s="55">
        <f>SUM(E169:F169)</f>
        <v>0</v>
      </c>
      <c r="H169" s="56">
        <f t="shared" si="72"/>
        <v>0</v>
      </c>
      <c r="K169" s="68"/>
      <c r="L169" s="69"/>
    </row>
    <row r="170" spans="1:12" ht="12.75">
      <c r="A170" s="54" t="s">
        <v>69</v>
      </c>
      <c r="B170" s="64"/>
      <c r="C170" s="64"/>
      <c r="D170" s="64"/>
      <c r="E170" s="65">
        <f>SUM(B170:D170)</f>
        <v>0</v>
      </c>
      <c r="F170" s="66"/>
      <c r="G170" s="55">
        <f>SUM(E170:F170)</f>
        <v>0</v>
      </c>
      <c r="H170" s="56">
        <f t="shared" si="72"/>
        <v>0</v>
      </c>
      <c r="K170" s="68"/>
      <c r="L170" s="69"/>
    </row>
    <row r="171" spans="1:12" ht="12.75">
      <c r="A171" s="54" t="s">
        <v>45</v>
      </c>
      <c r="B171" s="64" t="s">
        <v>86</v>
      </c>
      <c r="C171" s="64" t="s">
        <v>86</v>
      </c>
      <c r="D171" s="64" t="s">
        <v>86</v>
      </c>
      <c r="E171" s="65"/>
      <c r="F171" s="66"/>
      <c r="G171" s="55">
        <f>E171+F171</f>
        <v>0</v>
      </c>
      <c r="H171" s="56">
        <f t="shared" si="72"/>
        <v>0</v>
      </c>
      <c r="K171" s="68"/>
      <c r="L171" s="69"/>
    </row>
    <row r="172" spans="1:12" ht="12.75">
      <c r="A172" s="54" t="s">
        <v>91</v>
      </c>
      <c r="B172" s="64">
        <v>4</v>
      </c>
      <c r="C172" s="64">
        <v>5</v>
      </c>
      <c r="D172" s="64">
        <v>3</v>
      </c>
      <c r="E172" s="65">
        <f>SUM(B172:D172)</f>
        <v>12</v>
      </c>
      <c r="F172" s="66">
        <v>13</v>
      </c>
      <c r="G172" s="55">
        <f>SUM(E172:F172)</f>
        <v>25</v>
      </c>
      <c r="H172" s="56">
        <f t="shared" si="72"/>
        <v>0.24038461538461539</v>
      </c>
      <c r="K172" s="68"/>
      <c r="L172" s="69"/>
    </row>
    <row r="173" spans="1:12" ht="12.75">
      <c r="A173" s="54" t="s">
        <v>92</v>
      </c>
      <c r="B173" s="64">
        <v>6</v>
      </c>
      <c r="C173" s="64">
        <v>8</v>
      </c>
      <c r="D173" s="64" t="s">
        <v>87</v>
      </c>
      <c r="E173" s="65">
        <f>SUM(B173:D173)</f>
        <v>14</v>
      </c>
      <c r="F173" s="66">
        <v>3</v>
      </c>
      <c r="G173" s="55">
        <f>SUM(E173:F173)</f>
        <v>17</v>
      </c>
      <c r="H173" s="56">
        <f t="shared" si="72"/>
        <v>0.16346153846153846</v>
      </c>
      <c r="K173" s="68"/>
      <c r="L173" s="69"/>
    </row>
    <row r="174" spans="1:12" ht="12.75">
      <c r="A174" s="54" t="s">
        <v>93</v>
      </c>
      <c r="B174" s="64" t="s">
        <v>86</v>
      </c>
      <c r="C174" s="64" t="s">
        <v>86</v>
      </c>
      <c r="D174" s="64" t="s">
        <v>86</v>
      </c>
      <c r="E174" s="65">
        <v>0</v>
      </c>
      <c r="F174" s="66">
        <v>0</v>
      </c>
      <c r="G174" s="55">
        <f>SUM(E174:F174)</f>
        <v>0</v>
      </c>
      <c r="H174" s="56">
        <f t="shared" si="72"/>
        <v>0</v>
      </c>
      <c r="K174" s="68"/>
      <c r="L174" s="69"/>
    </row>
    <row r="175" spans="1:12" ht="12.75">
      <c r="A175" s="54" t="s">
        <v>94</v>
      </c>
      <c r="B175" s="64" t="s">
        <v>86</v>
      </c>
      <c r="C175" s="64" t="s">
        <v>86</v>
      </c>
      <c r="D175" s="64" t="s">
        <v>87</v>
      </c>
      <c r="E175" s="65"/>
      <c r="F175" s="66"/>
      <c r="G175" s="55">
        <f>SUM(E175:F175)</f>
        <v>0</v>
      </c>
      <c r="H175" s="56">
        <f t="shared" si="72"/>
        <v>0</v>
      </c>
      <c r="K175" s="68"/>
      <c r="L175" s="69"/>
    </row>
    <row r="176" spans="1:12" ht="12.75">
      <c r="A176" s="54" t="s">
        <v>95</v>
      </c>
      <c r="B176" s="64" t="s">
        <v>86</v>
      </c>
      <c r="C176" s="64" t="s">
        <v>86</v>
      </c>
      <c r="D176" s="64" t="s">
        <v>86</v>
      </c>
      <c r="E176" s="65"/>
      <c r="F176" s="66"/>
      <c r="G176" s="55">
        <f>SUM(E176:F176)</f>
        <v>0</v>
      </c>
      <c r="H176" s="56">
        <f t="shared" si="72"/>
        <v>0</v>
      </c>
      <c r="K176" s="68"/>
      <c r="L176" s="69"/>
    </row>
    <row r="177" spans="1:12" ht="12.75">
      <c r="A177" s="54" t="s">
        <v>96</v>
      </c>
      <c r="B177" s="64">
        <v>12</v>
      </c>
      <c r="C177" s="64">
        <v>10</v>
      </c>
      <c r="D177" s="64">
        <v>16</v>
      </c>
      <c r="E177" s="65">
        <f>SUM(B177:D177)</f>
        <v>38</v>
      </c>
      <c r="F177" s="66">
        <v>24</v>
      </c>
      <c r="G177" s="55">
        <f t="shared" ref="G177:G183" si="73">SUM(E177:F177)</f>
        <v>62</v>
      </c>
      <c r="H177" s="56">
        <f t="shared" si="72"/>
        <v>0.59615384615384615</v>
      </c>
      <c r="K177" s="68"/>
      <c r="L177" s="69"/>
    </row>
    <row r="178" spans="1:12" ht="12.75">
      <c r="A178" s="54" t="s">
        <v>39</v>
      </c>
      <c r="B178" s="64"/>
      <c r="C178" s="64"/>
      <c r="D178" s="64" t="s">
        <v>87</v>
      </c>
      <c r="E178" s="65">
        <f t="shared" ref="E178:E186" si="74">SUM(B178:D178)</f>
        <v>0</v>
      </c>
      <c r="F178" s="66"/>
      <c r="G178" s="55">
        <f t="shared" si="73"/>
        <v>0</v>
      </c>
      <c r="H178" s="56">
        <f t="shared" si="72"/>
        <v>0</v>
      </c>
      <c r="K178" s="68"/>
      <c r="L178" s="69"/>
    </row>
    <row r="179" spans="1:12" ht="12.75">
      <c r="A179" s="54" t="s">
        <v>97</v>
      </c>
      <c r="B179" s="64" t="s">
        <v>86</v>
      </c>
      <c r="C179" s="64" t="s">
        <v>86</v>
      </c>
      <c r="D179" s="64" t="s">
        <v>87</v>
      </c>
      <c r="E179" s="65">
        <v>0</v>
      </c>
      <c r="F179" s="66"/>
      <c r="G179" s="55">
        <f t="shared" si="73"/>
        <v>0</v>
      </c>
      <c r="H179" s="56">
        <f t="shared" si="72"/>
        <v>0</v>
      </c>
      <c r="K179" s="68"/>
      <c r="L179" s="69"/>
    </row>
    <row r="180" spans="1:12" ht="12.75">
      <c r="A180" s="54" t="s">
        <v>47</v>
      </c>
      <c r="B180" s="64"/>
      <c r="C180" s="64"/>
      <c r="D180" s="64" t="s">
        <v>87</v>
      </c>
      <c r="E180" s="65">
        <f t="shared" si="74"/>
        <v>0</v>
      </c>
      <c r="F180" s="66"/>
      <c r="G180" s="55">
        <f t="shared" si="73"/>
        <v>0</v>
      </c>
      <c r="H180" s="56">
        <f t="shared" si="72"/>
        <v>0</v>
      </c>
      <c r="K180" s="68"/>
      <c r="L180" s="69"/>
    </row>
    <row r="181" spans="1:12" ht="12.75">
      <c r="A181" s="54" t="s">
        <v>25</v>
      </c>
      <c r="B181" s="64"/>
      <c r="C181" s="64"/>
      <c r="D181" s="64" t="s">
        <v>87</v>
      </c>
      <c r="E181" s="65">
        <f t="shared" si="74"/>
        <v>0</v>
      </c>
      <c r="F181" s="66"/>
      <c r="G181" s="55">
        <f t="shared" si="73"/>
        <v>0</v>
      </c>
      <c r="H181" s="56">
        <f t="shared" si="72"/>
        <v>0</v>
      </c>
      <c r="K181" s="68"/>
      <c r="L181" s="69"/>
    </row>
    <row r="182" spans="1:12" ht="12.75">
      <c r="A182" s="54" t="s">
        <v>36</v>
      </c>
      <c r="B182" s="64"/>
      <c r="C182" s="64"/>
      <c r="D182" s="64"/>
      <c r="E182" s="65">
        <f t="shared" si="74"/>
        <v>0</v>
      </c>
      <c r="F182" s="66"/>
      <c r="G182" s="55">
        <f t="shared" si="73"/>
        <v>0</v>
      </c>
      <c r="H182" s="56">
        <f t="shared" si="72"/>
        <v>0</v>
      </c>
      <c r="K182" s="68"/>
      <c r="L182" s="69"/>
    </row>
    <row r="183" spans="1:12" ht="12.75">
      <c r="A183" s="54" t="s">
        <v>48</v>
      </c>
      <c r="B183" s="64">
        <f>N24</f>
        <v>0</v>
      </c>
      <c r="C183" s="64">
        <f>N50</f>
        <v>0</v>
      </c>
      <c r="D183" s="64">
        <f>N74+N88</f>
        <v>0</v>
      </c>
      <c r="E183" s="65">
        <f t="shared" si="74"/>
        <v>0</v>
      </c>
      <c r="F183" s="65"/>
      <c r="G183" s="55">
        <f t="shared" si="73"/>
        <v>0</v>
      </c>
      <c r="H183" s="56">
        <f t="shared" si="72"/>
        <v>0</v>
      </c>
      <c r="K183" s="70" t="s">
        <v>98</v>
      </c>
      <c r="L183" s="69"/>
    </row>
    <row r="184" spans="1:12" ht="12.75">
      <c r="A184" s="54" t="s">
        <v>127</v>
      </c>
      <c r="B184" s="64" t="s">
        <v>86</v>
      </c>
      <c r="C184" s="64" t="s">
        <v>86</v>
      </c>
      <c r="D184" s="64" t="s">
        <v>86</v>
      </c>
      <c r="E184" s="65"/>
      <c r="F184" s="66"/>
      <c r="G184" s="55">
        <f>SUM(E184:F184)</f>
        <v>0</v>
      </c>
      <c r="H184" s="56">
        <f t="shared" si="72"/>
        <v>0</v>
      </c>
      <c r="K184" s="68"/>
      <c r="L184" s="69"/>
    </row>
    <row r="185" spans="1:12" ht="12.75">
      <c r="A185" s="54" t="s">
        <v>117</v>
      </c>
      <c r="B185" s="64" t="s">
        <v>86</v>
      </c>
      <c r="C185" s="64" t="s">
        <v>86</v>
      </c>
      <c r="D185" s="64" t="s">
        <v>86</v>
      </c>
      <c r="E185" s="65"/>
      <c r="F185" s="66"/>
      <c r="G185" s="55">
        <f>SUM(E185:F185)</f>
        <v>0</v>
      </c>
      <c r="H185" s="56">
        <f t="shared" si="72"/>
        <v>0</v>
      </c>
      <c r="K185" s="68"/>
      <c r="L185" s="69"/>
    </row>
    <row r="186" spans="1:12" ht="12.75">
      <c r="A186" s="50" t="s">
        <v>46</v>
      </c>
      <c r="B186" s="71"/>
      <c r="C186" s="71"/>
      <c r="D186" s="71"/>
      <c r="E186" s="72">
        <f t="shared" si="74"/>
        <v>0</v>
      </c>
      <c r="F186" s="73"/>
      <c r="G186" s="74">
        <f>SUM(E186:F186)</f>
        <v>0</v>
      </c>
      <c r="H186" s="75">
        <f t="shared" si="72"/>
        <v>0</v>
      </c>
      <c r="K186" s="68"/>
      <c r="L186" s="69"/>
    </row>
    <row r="187" spans="1:12" ht="12.75">
      <c r="A187" s="54"/>
      <c r="B187" s="140" t="str">
        <f t="shared" ref="B187:G187" si="75">B2</f>
        <v>Bus Line/Branch 1</v>
      </c>
      <c r="C187" s="140">
        <f t="shared" si="75"/>
        <v>2</v>
      </c>
      <c r="D187" s="140">
        <f t="shared" si="75"/>
        <v>3</v>
      </c>
      <c r="E187" s="140" t="str">
        <f t="shared" si="75"/>
        <v>Bank A Total</v>
      </c>
      <c r="F187" s="140" t="str">
        <f t="shared" si="75"/>
        <v>Bank B</v>
      </c>
      <c r="G187" s="140" t="str">
        <f t="shared" si="75"/>
        <v>Total</v>
      </c>
      <c r="H187" s="56"/>
      <c r="K187" s="68"/>
      <c r="L187" s="69"/>
    </row>
    <row r="188" spans="1:12" ht="12.75">
      <c r="A188" s="58" t="s">
        <v>65</v>
      </c>
      <c r="B188" s="59">
        <f>B154+B164+(SUM(B166:B186))</f>
        <v>22</v>
      </c>
      <c r="C188" s="59">
        <f>C154+C164+(SUM(C166:C186))</f>
        <v>23</v>
      </c>
      <c r="D188" s="59">
        <f>D154+D164+(SUM(D166:D186))</f>
        <v>19</v>
      </c>
      <c r="E188" s="59">
        <f>SUM(E166:E186)+E164+E154</f>
        <v>64</v>
      </c>
      <c r="F188" s="59">
        <f>SUM(F166:F186)+F164+F154</f>
        <v>40</v>
      </c>
      <c r="G188" s="59">
        <f>SUM(E188:F188)</f>
        <v>104</v>
      </c>
      <c r="H188" s="60">
        <f>SUM(H166:H186)+H164+H154</f>
        <v>1</v>
      </c>
      <c r="K188" s="68"/>
      <c r="L188" s="69"/>
    </row>
    <row r="189" spans="1:12" ht="13.5" thickBot="1">
      <c r="A189" s="76" t="s">
        <v>99</v>
      </c>
      <c r="B189" s="77">
        <f>B188/$G$188</f>
        <v>0.21153846153846154</v>
      </c>
      <c r="C189" s="77">
        <f>C188/$G$188</f>
        <v>0.22115384615384615</v>
      </c>
      <c r="D189" s="77">
        <f>D188/$G$188</f>
        <v>0.18269230769230768</v>
      </c>
      <c r="E189" s="77">
        <f>E188/$G$188</f>
        <v>0.61538461538461542</v>
      </c>
      <c r="F189" s="77">
        <f>F188/$G$188</f>
        <v>0.38461538461538464</v>
      </c>
      <c r="G189" s="77">
        <f>SUM(E189+F189)</f>
        <v>1</v>
      </c>
      <c r="H189" s="78"/>
      <c r="K189" s="68"/>
      <c r="L189" s="69"/>
    </row>
    <row r="190" spans="1:12" ht="13.5" thickTop="1">
      <c r="A190" s="79" t="s">
        <v>100</v>
      </c>
      <c r="B190" s="79"/>
      <c r="C190" s="80"/>
      <c r="D190" s="80"/>
      <c r="E190" s="80"/>
      <c r="F190" s="80"/>
      <c r="G190" s="80"/>
      <c r="H190" s="80"/>
      <c r="I190" s="69"/>
      <c r="L190" s="68"/>
    </row>
    <row r="191" spans="1:12">
      <c r="A191" s="81"/>
      <c r="B191" s="81"/>
      <c r="L191" s="68"/>
    </row>
    <row r="193" spans="1:13">
      <c r="A193" s="82"/>
    </row>
    <row r="194" spans="1:13">
      <c r="A194" s="16" t="s">
        <v>103</v>
      </c>
      <c r="L194" s="32"/>
      <c r="M194" s="69"/>
    </row>
    <row r="195" spans="1:13">
      <c r="A195" s="68" t="s">
        <v>39</v>
      </c>
      <c r="B195" s="138">
        <v>1</v>
      </c>
      <c r="C195" s="33"/>
      <c r="E195" s="83" t="s">
        <v>101</v>
      </c>
      <c r="M195" s="69"/>
    </row>
    <row r="196" spans="1:13">
      <c r="A196" s="68" t="s">
        <v>97</v>
      </c>
      <c r="B196" s="138">
        <v>2</v>
      </c>
      <c r="C196" s="33"/>
      <c r="M196" s="69"/>
    </row>
    <row r="197" spans="1:13">
      <c r="A197" s="16" t="s">
        <v>25</v>
      </c>
      <c r="B197" s="138">
        <v>3</v>
      </c>
      <c r="C197" s="33"/>
      <c r="L197" s="35"/>
      <c r="M197" s="69"/>
    </row>
    <row r="198" spans="1:13">
      <c r="A198" s="68" t="s">
        <v>70</v>
      </c>
      <c r="B198" s="138">
        <v>4</v>
      </c>
      <c r="C198" s="33"/>
      <c r="L198" s="32"/>
      <c r="M198" s="69"/>
    </row>
    <row r="199" spans="1:13">
      <c r="B199" s="39">
        <f>SUM(B195:B198)</f>
        <v>10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Audit Calendar</vt:lpstr>
      <vt:lpstr>Cron Audit List</vt:lpstr>
      <vt:lpstr>Viol Tbl</vt:lpstr>
      <vt:lpstr>'Cron Audit List'!Print_Area</vt:lpstr>
      <vt:lpstr>'Audit Calendar'!Print_Titles</vt:lpstr>
      <vt:lpstr>'Cron Audit List'!Print_Titles</vt:lpstr>
    </vt:vector>
  </TitlesOfParts>
  <Company>BankersOnline.com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Zavoina</dc:creator>
  <cp:lastModifiedBy>Andy Zavoina</cp:lastModifiedBy>
  <cp:lastPrinted>2002-04-08T14:47:12Z</cp:lastPrinted>
  <dcterms:created xsi:type="dcterms:W3CDTF">1998-01-20T22:32:17Z</dcterms:created>
  <dcterms:modified xsi:type="dcterms:W3CDTF">2014-05-20T20:42:31Z</dcterms:modified>
</cp:coreProperties>
</file>